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-=RÖD=-\Bokslut\Månadsbokslut\2021\12 December\Årsredovsining\"/>
    </mc:Choice>
  </mc:AlternateContent>
  <xr:revisionPtr revIDLastSave="0" documentId="13_ncr:1_{BAFE97F8-7F90-4D77-BEF4-96AD22009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3" r:id="rId1"/>
  </sheets>
  <externalReferences>
    <externalReference r:id="rId2"/>
    <externalReference r:id="rId3"/>
  </externalReferences>
  <definedNames>
    <definedName name="_GoBack" localSheetId="0">'2021'!#REF!</definedName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_xlnm.Print_Area" localSheetId="0">'2021'!$A$2:$BC$168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  <definedName name="Z_4A8505A7_D4AE_4FC6_B0D8_13A67F8E6DC8_.wvu.FilterData" localSheetId="0" hidden="1">'2021'!#REF!</definedName>
    <definedName name="Z_4A8505A7_D4AE_4FC6_B0D8_13A67F8E6DC8_.wvu.PrintArea" localSheetId="0" hidden="1">'2021'!$A$2:$AO$156</definedName>
  </definedNames>
  <calcPr calcId="191029"/>
  <customWorkbookViews>
    <customWorkbookView name="Katarina Kjellin - Personlig vy" guid="{4A8505A7-D4AE-4FC6-B0D8-13A67F8E6DC8}" mergeInterval="0" personalView="1" maximized="1" windowWidth="1662" windowHeight="7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1" i="3" l="1"/>
  <c r="M149" i="3"/>
  <c r="M154" i="3" l="1"/>
  <c r="L154" i="3" l="1"/>
  <c r="L151" i="3"/>
  <c r="L149" i="3"/>
  <c r="M85" i="3"/>
  <c r="L85" i="3"/>
  <c r="K151" i="3" l="1"/>
  <c r="K149" i="3"/>
  <c r="K154" i="3"/>
  <c r="K145" i="3"/>
  <c r="I85" i="3" l="1"/>
  <c r="J85" i="3"/>
  <c r="I87" i="3"/>
  <c r="J87" i="3"/>
  <c r="L87" i="3"/>
  <c r="M87" i="3"/>
  <c r="K85" i="3"/>
  <c r="K87" i="3" s="1"/>
  <c r="I154" i="3"/>
  <c r="I149" i="3"/>
  <c r="W161" i="3" l="1"/>
  <c r="W162" i="3" s="1"/>
  <c r="V161" i="3"/>
  <c r="V162" i="3" s="1"/>
  <c r="T168" i="3"/>
  <c r="W168" i="3"/>
  <c r="U161" i="3"/>
  <c r="U162" i="3" s="1"/>
  <c r="T161" i="3"/>
  <c r="T162" i="3" s="1"/>
  <c r="S161" i="3"/>
  <c r="S162" i="3" s="1"/>
  <c r="AB142" i="3" l="1"/>
  <c r="AA142" i="3"/>
  <c r="Z142" i="3"/>
  <c r="Y142" i="3"/>
  <c r="X142" i="3"/>
  <c r="A102" i="3"/>
</calcChain>
</file>

<file path=xl/sharedStrings.xml><?xml version="1.0" encoding="utf-8"?>
<sst xmlns="http://schemas.openxmlformats.org/spreadsheetml/2006/main" count="1083" uniqueCount="113">
  <si>
    <t>Helår</t>
  </si>
  <si>
    <t>Nettoomsättning</t>
  </si>
  <si>
    <t>Periodens resultat</t>
  </si>
  <si>
    <t>Eget kapital</t>
  </si>
  <si>
    <t>Kassaflöde från den löpande verksamheten</t>
  </si>
  <si>
    <t>Summa</t>
  </si>
  <si>
    <t>-</t>
  </si>
  <si>
    <t>MSEK</t>
  </si>
  <si>
    <t>Kv 4</t>
  </si>
  <si>
    <t>Kv 3</t>
  </si>
  <si>
    <t>Kv 2</t>
  </si>
  <si>
    <t>Kv 1</t>
  </si>
  <si>
    <t>Balansomslutning</t>
  </si>
  <si>
    <t>AVKASTNING PÅ EGET KAPITAL</t>
  </si>
  <si>
    <t>- Dividerat med EGET KAPITAL HÄNFÖRLIGT TILL MODERBOLAGETS</t>
  </si>
  <si>
    <t>AVKASTNING PÅ EGET KAPITAL, %</t>
  </si>
  <si>
    <t xml:space="preserve">EGET KAPITAL HÄNFÖRLIGT TILL MODERBOLAGETS </t>
  </si>
  <si>
    <t xml:space="preserve"> - Minus Minoritetens andel av eget kapital</t>
  </si>
  <si>
    <t>AKTIEÄGARE</t>
  </si>
  <si>
    <t>AVKASTNING PÅ TOTALT KAPITAL</t>
  </si>
  <si>
    <t>AVKASTNING PÅ TOTALT KAPITAL, %</t>
  </si>
  <si>
    <t>SYSSELSATT KAPITAL</t>
  </si>
  <si>
    <t>AVKASTNING PÅ SYSSELSATT KAPITAL</t>
  </si>
  <si>
    <t>AVKASTNING PÅ SYSSELSATT KAPITAL, %</t>
  </si>
  <si>
    <t>- Minus Handelsvaror</t>
  </si>
  <si>
    <t>- Dividerat med Nettoomsättning</t>
  </si>
  <si>
    <t>BRUTTOMARGINAL, %</t>
  </si>
  <si>
    <t>GENOMSNITTLIGT ANTAL AKTIER</t>
  </si>
  <si>
    <t>Antal aktier vid annan tidpunkt under perioden</t>
  </si>
  <si>
    <t>- Minus Minoritetsdelägares andel</t>
  </si>
  <si>
    <t xml:space="preserve">Periodens resultat hänförligt till </t>
  </si>
  <si>
    <t>moderbolagets aktieägare</t>
  </si>
  <si>
    <t>RESULTAT PER AKTIE, SEK</t>
  </si>
  <si>
    <t>KASSAFLÖDE PER AKTIE</t>
  </si>
  <si>
    <t>KASSAFLÖDE PER AKTIE, SEK</t>
  </si>
  <si>
    <t xml:space="preserve"> - Minus Likvida medel</t>
  </si>
  <si>
    <t>NETTOSKULD</t>
  </si>
  <si>
    <t>AVSTÄMNING AV ALTERNATIVA NYCKELTAL</t>
  </si>
  <si>
    <t>BRUTTOMARGINAL</t>
  </si>
  <si>
    <t>EGET KAPITAL PER AKTIE</t>
  </si>
  <si>
    <t>EGET KAPITAL PER AKTIE, SEK</t>
  </si>
  <si>
    <t xml:space="preserve">ALTERNATIVA NYCKELTAL </t>
  </si>
  <si>
    <t>- Multiplicerat med antal dagar som Antal</t>
  </si>
  <si>
    <t xml:space="preserve">  under perioden</t>
  </si>
  <si>
    <t xml:space="preserve">  aktier vid annan tidpunkt har funnits under</t>
  </si>
  <si>
    <t xml:space="preserve">  perioden </t>
  </si>
  <si>
    <t>- Total dividerad med antal dagar under</t>
  </si>
  <si>
    <t xml:space="preserve"> - Minus Långfristiga skulder, icke räntebärande</t>
  </si>
  <si>
    <t xml:space="preserve"> - Minus Kortfristiga skulder, icke räntebärande </t>
  </si>
  <si>
    <t xml:space="preserve"> - Minus Uppskjutna skatteskulder</t>
  </si>
  <si>
    <t xml:space="preserve">  pensioner, leasing, derivat och liknande förpliktelser</t>
  </si>
  <si>
    <t>TILL MODERBOLAGETS AKTIEÄGARE</t>
  </si>
  <si>
    <t xml:space="preserve">EGET KAPITAL HÄNFÖRLIGT </t>
  </si>
  <si>
    <t>MODERBOLAGETS AKTIEÄGARE, MSEK</t>
  </si>
  <si>
    <t xml:space="preserve">EGET KAPITAL HÄNFÖRLIGT TILL </t>
  </si>
  <si>
    <t>genomsnitt senaste fem kvartalen</t>
  </si>
  <si>
    <t xml:space="preserve">MODERBOLAGETS AKTIEÄGARE, </t>
  </si>
  <si>
    <t xml:space="preserve">BALANSOMSLUTNING, </t>
  </si>
  <si>
    <t>SYSSELSATT KAPITAL,</t>
  </si>
  <si>
    <t xml:space="preserve"> - Minus räntebärande långfristiga skulder och avsättningar avseende</t>
  </si>
  <si>
    <t xml:space="preserve"> - Minus räntebärande kortfristiga skulder och avsättningar avseende</t>
  </si>
  <si>
    <r>
      <t xml:space="preserve">  AKTIEÄGARE, genomsnitt senaste fem kvartalen </t>
    </r>
    <r>
      <rPr>
        <vertAlign val="superscript"/>
        <sz val="7"/>
        <rFont val="Arial"/>
        <family val="2"/>
      </rPr>
      <t>1)</t>
    </r>
  </si>
  <si>
    <r>
      <rPr>
        <b/>
        <vertAlign val="superscript"/>
        <sz val="7"/>
        <color theme="0"/>
        <rFont val="Arial"/>
        <family val="2"/>
      </rPr>
      <t>1)</t>
    </r>
    <r>
      <rPr>
        <b/>
        <sz val="7"/>
        <color theme="0"/>
        <rFont val="Arial"/>
        <family val="2"/>
      </rPr>
      <t xml:space="preserve"> EGET KAPITAL HÄNFÖRLIGT TILL </t>
    </r>
  </si>
  <si>
    <r>
      <t>- Dividerat med BALANSOMSLUTNING, genomsnitt senaste fem kvartalen</t>
    </r>
    <r>
      <rPr>
        <vertAlign val="superscript"/>
        <sz val="7"/>
        <rFont val="Arial"/>
        <family val="2"/>
      </rPr>
      <t xml:space="preserve"> 2)</t>
    </r>
  </si>
  <si>
    <r>
      <rPr>
        <b/>
        <vertAlign val="superscript"/>
        <sz val="7"/>
        <color theme="0"/>
        <rFont val="Arial"/>
        <family val="2"/>
      </rPr>
      <t>2)</t>
    </r>
    <r>
      <rPr>
        <b/>
        <sz val="7"/>
        <color theme="0"/>
        <rFont val="Arial"/>
        <family val="2"/>
      </rPr>
      <t xml:space="preserve"> BALANSOMSLUTNING</t>
    </r>
  </si>
  <si>
    <r>
      <t xml:space="preserve">- Dividerat med SYSSELSATT KAPITAL, genomsnitt senaste fem kvartalen </t>
    </r>
    <r>
      <rPr>
        <vertAlign val="superscript"/>
        <sz val="7"/>
        <rFont val="Arial"/>
        <family val="2"/>
      </rPr>
      <t>3)</t>
    </r>
  </si>
  <si>
    <r>
      <rPr>
        <b/>
        <vertAlign val="superscript"/>
        <sz val="7"/>
        <color theme="0"/>
        <rFont val="Arial"/>
        <family val="2"/>
      </rPr>
      <t>3)</t>
    </r>
    <r>
      <rPr>
        <b/>
        <sz val="7"/>
        <color theme="0"/>
        <rFont val="Arial"/>
        <family val="2"/>
      </rPr>
      <t xml:space="preserve"> SYSSELSATT KAPITAL</t>
    </r>
  </si>
  <si>
    <r>
      <t xml:space="preserve">- Dividerat med Genomsnittligt antal aktier </t>
    </r>
    <r>
      <rPr>
        <vertAlign val="superscript"/>
        <sz val="7"/>
        <rFont val="Arial"/>
        <family val="2"/>
      </rPr>
      <t>4)</t>
    </r>
  </si>
  <si>
    <r>
      <t>- Dividerat med Genomsnittligt antal aktier</t>
    </r>
    <r>
      <rPr>
        <vertAlign val="superscript"/>
        <sz val="7"/>
        <rFont val="Arial"/>
        <family val="2"/>
      </rPr>
      <t xml:space="preserve"> 4)</t>
    </r>
  </si>
  <si>
    <r>
      <rPr>
        <b/>
        <vertAlign val="superscript"/>
        <sz val="7"/>
        <color theme="0"/>
        <rFont val="Arial"/>
        <family val="2"/>
      </rPr>
      <t>4)</t>
    </r>
    <r>
      <rPr>
        <b/>
        <sz val="7"/>
        <color theme="0"/>
        <rFont val="Arial"/>
        <family val="2"/>
      </rPr>
      <t xml:space="preserve"> GENOMSNITTLIGT ANTAL AKTIER</t>
    </r>
  </si>
  <si>
    <t>- Minus Minoritetens andel av periodens resultat (rullande 12 månader)</t>
  </si>
  <si>
    <t>Periodens resultat exklusive minoritetens andel (rullande 12 månader)</t>
  </si>
  <si>
    <t>Resultat efter finansiella poster (rullande 12 månader)</t>
  </si>
  <si>
    <t xml:space="preserve">- Plus Räntekostnader (rullande 12 månader) </t>
  </si>
  <si>
    <t>Resultat efter finansnetto plus räntekostnader (rullande 12 månader)</t>
  </si>
  <si>
    <t xml:space="preserve">Resultat efter finansiella poster (rullande 12 månader) </t>
  </si>
  <si>
    <r>
      <t>- Dividerat med Antal aktier vid periodens slut</t>
    </r>
    <r>
      <rPr>
        <vertAlign val="superscript"/>
        <sz val="7"/>
        <rFont val="Arial"/>
        <family val="2"/>
      </rPr>
      <t xml:space="preserve"> 4)</t>
    </r>
  </si>
  <si>
    <t>ett finansiellt mått över historisk eller framtida resultatutveckling, finansiell ställning eller kassaflöde som inte är definierat eller specificerat i IFRS. Mekonomen</t>
  </si>
  <si>
    <t>anser att dessa mått ger värdefull kompletterande information till bolagets ledning, investerare och andra intressenter för att värdera företagets prestation. De</t>
  </si>
  <si>
    <t>alternativa nyckeltalen är inte alltid jämförbara med mått som används av andra företag eftersom inte alla företag beräknar dessa mått på samma sätt. Dessa ska</t>
  </si>
  <si>
    <t xml:space="preserve">relevanta avstämningar av de alternativa nyckeltal som inte direkt går att utläsas eller härledas ur de finansiella rapporterna, se nedan. Samtliga presenterade </t>
  </si>
  <si>
    <t>Periodens resultat (rullande 12 månader)</t>
  </si>
  <si>
    <t>resultatmått i nedan nyckeltalsavstämningar avser kvarvarande verksamhet, förutom resultat per aktie som beräknas på total verksamhet.</t>
  </si>
  <si>
    <t xml:space="preserve"> - Plus Långfristiga avsättningar, räntebärande</t>
  </si>
  <si>
    <t>Långfristiga skulder till kreditinstitut, räntebärande</t>
  </si>
  <si>
    <t>Summa långfristiga skulder, räntebärande</t>
  </si>
  <si>
    <r>
      <t xml:space="preserve">RESULTAT PER AKTIE </t>
    </r>
    <r>
      <rPr>
        <b/>
        <vertAlign val="superscript"/>
        <sz val="7"/>
        <color theme="0"/>
        <rFont val="Arial"/>
        <family val="2"/>
      </rPr>
      <t>5)</t>
    </r>
  </si>
  <si>
    <r>
      <rPr>
        <vertAlign val="superscript"/>
        <sz val="5"/>
        <rFont val="Arial"/>
        <family val="2"/>
      </rPr>
      <t>5)</t>
    </r>
    <r>
      <rPr>
        <sz val="5"/>
        <rFont val="Arial"/>
        <family val="2"/>
      </rPr>
      <t xml:space="preserve"> Resultat per aktie beräknas på periodens totala resultat, d v s inklusive avvecklad verksamhet.</t>
    </r>
  </si>
  <si>
    <t xml:space="preserve">  aktier vid årets slut varit oförändrat </t>
  </si>
  <si>
    <r>
      <t>Kv 2</t>
    </r>
    <r>
      <rPr>
        <b/>
        <vertAlign val="superscript"/>
        <sz val="7"/>
        <color theme="0"/>
        <rFont val="Arial"/>
        <family val="2"/>
      </rPr>
      <t>*)</t>
    </r>
  </si>
  <si>
    <r>
      <t>Mekonomen tillämpar från och med delårsrapporten januari - juni 2016 riktlinjerna för alternativa nyckeltal utfärdade av ESMA</t>
    </r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>. Ett alternativt nyckeltal är</t>
    </r>
  </si>
  <si>
    <r>
      <rPr>
        <vertAlign val="superscript"/>
        <sz val="8"/>
        <rFont val="Times New Roman"/>
        <family val="1"/>
      </rPr>
      <t xml:space="preserve">1) </t>
    </r>
    <r>
      <rPr>
        <sz val="8"/>
        <rFont val="Times New Roman"/>
        <family val="1"/>
      </rPr>
      <t>The European Securities and Markets Authority.</t>
    </r>
  </si>
  <si>
    <r>
      <rPr>
        <vertAlign val="superscript"/>
        <sz val="5"/>
        <rFont val="Arial"/>
        <family val="2"/>
      </rPr>
      <t>*)</t>
    </r>
    <r>
      <rPr>
        <sz val="5"/>
        <rFont val="Arial"/>
        <family val="2"/>
      </rPr>
      <t xml:space="preserve"> Nettoomsättningen i andra kvartalet 2017 har omräknats avseende korrigerad omsättning om 24 MSEK från extern omsättning till</t>
    </r>
  </si>
  <si>
    <t xml:space="preserve">    intern omsättning. Ingen påverkan på EBIT. För ytterligare information se pressmeddelande den 23 augusti 2017.</t>
  </si>
  <si>
    <t>Antal utestående aktier vid periodens slut</t>
  </si>
  <si>
    <t xml:space="preserve"> - Plus långfristiga leasingskulder enl IFRS 16</t>
  </si>
  <si>
    <t>NETTOSKULD INKL IFRS 16</t>
  </si>
  <si>
    <t xml:space="preserve"> - Plus kortfristiga leasingskulder enl IFRS 16</t>
  </si>
  <si>
    <t>EBITDA enligt resultaträkningen</t>
  </si>
  <si>
    <t xml:space="preserve"> - Minus förändring avseende leasingavgifter enligt IFRS 16</t>
  </si>
  <si>
    <t xml:space="preserve"> - Plus Långfristiga leasingskulder</t>
  </si>
  <si>
    <t>JUSTERAD EBIT-MARGINAL, %</t>
  </si>
  <si>
    <t>- Minus Jämförelsestörande poster</t>
  </si>
  <si>
    <t>Justerad EBIT</t>
  </si>
  <si>
    <t>- Dividerat med Intäkter</t>
  </si>
  <si>
    <t>Rörelseresultat (EBIT)</t>
  </si>
  <si>
    <t>JUSTERAD EBIT-MARGINAL</t>
  </si>
  <si>
    <r>
      <t>- Minus materiella förvärvsrelaterade poster</t>
    </r>
    <r>
      <rPr>
        <vertAlign val="superscript"/>
        <sz val="7"/>
        <rFont val="Arial"/>
        <family val="2"/>
      </rPr>
      <t>1)</t>
    </r>
  </si>
  <si>
    <t xml:space="preserve">    </t>
  </si>
  <si>
    <t>EBITDA EXKL IFRS 16</t>
  </si>
  <si>
    <t>Kortfristiga skulder till kreditinstitut och leasingskulder, räntebärande</t>
  </si>
  <si>
    <t>1) Aktuella förvärvsrelaterade poster är avskrivningar på förvärvade immateriella tillgångar avseende förvärven FTZ, Inter-Team, MECA och Sørensen og Balchen (Sørensen og Balchen tom Kv 2 2021).</t>
  </si>
  <si>
    <t>därmed ses som ett komplement till mått som definieras enligt IFRS. För definitioner av nyckeltal, se Mekonomen Groups Årsredovisning 2021 sidan 108. För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</si>
</sst>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#,##0.0"/>
    <numFmt numFmtId="166" formatCode="0.0"/>
    <numFmt numFmtId="167" formatCode="#,##0.000"/>
    <numFmt numFmtId="168" formatCode="#,##0.0000"/>
    <numFmt numFmtId="169" formatCode="0.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7"/>
      <color rgb="FFFF0000"/>
      <name val="Arial"/>
      <family val="2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b/>
      <vertAlign val="superscript"/>
      <sz val="7"/>
      <color theme="0"/>
      <name val="Arial"/>
      <family val="2"/>
    </font>
    <font>
      <sz val="8"/>
      <name val="Times New Roman"/>
      <family val="1"/>
    </font>
    <font>
      <sz val="4"/>
      <name val="Arial"/>
      <family val="2"/>
    </font>
    <font>
      <sz val="5"/>
      <name val="Arial"/>
      <family val="2"/>
    </font>
    <font>
      <i/>
      <sz val="7"/>
      <color rgb="FFFF0000"/>
      <name val="Arial"/>
      <family val="2"/>
    </font>
    <font>
      <vertAlign val="superscript"/>
      <sz val="5"/>
      <name val="Arial"/>
      <family val="2"/>
    </font>
    <font>
      <vertAlign val="superscript"/>
      <sz val="10"/>
      <name val="Times New Roman"/>
      <family val="1"/>
    </font>
    <font>
      <vertAlign val="superscript"/>
      <sz val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EAFAE"/>
        <bgColor rgb="FF000000"/>
      </patternFill>
    </fill>
    <fill>
      <patternFill patternType="solid">
        <fgColor rgb="FF91D5B3"/>
        <bgColor rgb="FF000000"/>
      </patternFill>
    </fill>
    <fill>
      <patternFill patternType="solid">
        <fgColor rgb="FFECECEC"/>
        <bgColor rgb="FF000000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8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3" applyNumberFormat="0" applyAlignment="0" applyProtection="0"/>
    <xf numFmtId="0" fontId="2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38" fillId="0" borderId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21" borderId="2" applyNumberFormat="0" applyAlignment="0" applyProtection="0"/>
    <xf numFmtId="0" fontId="8" fillId="4" borderId="0" applyNumberFormat="0" applyBorder="0" applyAlignment="0" applyProtection="0"/>
    <xf numFmtId="0" fontId="10" fillId="7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0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169">
    <xf numFmtId="0" fontId="0" fillId="0" borderId="0" xfId="0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3" fontId="26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/>
    <xf numFmtId="0" fontId="28" fillId="0" borderId="0" xfId="0" applyFont="1"/>
    <xf numFmtId="3" fontId="28" fillId="0" borderId="11" xfId="0" applyNumberFormat="1" applyFont="1" applyBorder="1"/>
    <xf numFmtId="3" fontId="26" fillId="0" borderId="11" xfId="0" applyNumberFormat="1" applyFont="1" applyBorder="1"/>
    <xf numFmtId="0" fontId="28" fillId="0" borderId="11" xfId="0" applyFont="1" applyBorder="1"/>
    <xf numFmtId="3" fontId="26" fillId="0" borderId="10" xfId="0" applyNumberFormat="1" applyFont="1" applyBorder="1"/>
    <xf numFmtId="3" fontId="26" fillId="0" borderId="12" xfId="0" applyNumberFormat="1" applyFont="1" applyBorder="1"/>
    <xf numFmtId="0" fontId="33" fillId="0" borderId="0" xfId="0" applyFont="1"/>
    <xf numFmtId="3" fontId="28" fillId="0" borderId="12" xfId="0" applyNumberFormat="1" applyFont="1" applyBorder="1"/>
    <xf numFmtId="0" fontId="28" fillId="0" borderId="12" xfId="0" applyFont="1" applyBorder="1"/>
    <xf numFmtId="0" fontId="26" fillId="0" borderId="12" xfId="0" applyFont="1" applyBorder="1"/>
    <xf numFmtId="3" fontId="26" fillId="0" borderId="13" xfId="0" applyNumberFormat="1" applyFont="1" applyBorder="1"/>
    <xf numFmtId="3" fontId="26" fillId="0" borderId="23" xfId="0" applyNumberFormat="1" applyFont="1" applyBorder="1"/>
    <xf numFmtId="3" fontId="26" fillId="0" borderId="21" xfId="0" applyNumberFormat="1" applyFont="1" applyBorder="1"/>
    <xf numFmtId="3" fontId="28" fillId="0" borderId="10" xfId="0" applyNumberFormat="1" applyFont="1" applyBorder="1"/>
    <xf numFmtId="0" fontId="26" fillId="0" borderId="17" xfId="31" applyFont="1" applyBorder="1" applyProtection="1">
      <protection locked="0"/>
    </xf>
    <xf numFmtId="0" fontId="26" fillId="0" borderId="19" xfId="31" applyFont="1" applyBorder="1" applyProtection="1">
      <protection locked="0"/>
    </xf>
    <xf numFmtId="0" fontId="28" fillId="0" borderId="0" xfId="31" applyFont="1" applyProtection="1">
      <protection locked="0"/>
    </xf>
    <xf numFmtId="3" fontId="34" fillId="0" borderId="0" xfId="0" applyNumberFormat="1" applyFont="1"/>
    <xf numFmtId="0" fontId="34" fillId="0" borderId="0" xfId="0" applyFont="1"/>
    <xf numFmtId="3" fontId="36" fillId="0" borderId="0" xfId="0" applyNumberFormat="1" applyFont="1"/>
    <xf numFmtId="3" fontId="37" fillId="0" borderId="11" xfId="0" applyNumberFormat="1" applyFont="1" applyBorder="1"/>
    <xf numFmtId="3" fontId="37" fillId="0" borderId="0" xfId="0" applyNumberFormat="1" applyFont="1"/>
    <xf numFmtId="3" fontId="26" fillId="26" borderId="13" xfId="0" applyNumberFormat="1" applyFont="1" applyFill="1" applyBorder="1"/>
    <xf numFmtId="3" fontId="28" fillId="0" borderId="13" xfId="0" applyNumberFormat="1" applyFont="1" applyBorder="1"/>
    <xf numFmtId="165" fontId="37" fillId="0" borderId="0" xfId="0" applyNumberFormat="1" applyFont="1"/>
    <xf numFmtId="165" fontId="28" fillId="0" borderId="0" xfId="0" applyNumberFormat="1" applyFont="1"/>
    <xf numFmtId="0" fontId="34" fillId="25" borderId="12" xfId="0" applyFont="1" applyFill="1" applyBorder="1"/>
    <xf numFmtId="3" fontId="34" fillId="25" borderId="12" xfId="0" applyNumberFormat="1" applyFont="1" applyFill="1" applyBorder="1"/>
    <xf numFmtId="0" fontId="26" fillId="25" borderId="12" xfId="0" applyFont="1" applyFill="1" applyBorder="1"/>
    <xf numFmtId="3" fontId="26" fillId="25" borderId="12" xfId="0" applyNumberFormat="1" applyFont="1" applyFill="1" applyBorder="1"/>
    <xf numFmtId="0" fontId="26" fillId="25" borderId="20" xfId="0" applyFont="1" applyFill="1" applyBorder="1"/>
    <xf numFmtId="0" fontId="32" fillId="25" borderId="19" xfId="0" applyFont="1" applyFill="1" applyBorder="1"/>
    <xf numFmtId="167" fontId="37" fillId="0" borderId="0" xfId="0" applyNumberFormat="1" applyFont="1"/>
    <xf numFmtId="0" fontId="41" fillId="0" borderId="0" xfId="0" applyFont="1"/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19" xfId="31" applyFont="1" applyBorder="1" applyProtection="1">
      <protection locked="0"/>
    </xf>
    <xf numFmtId="0" fontId="26" fillId="0" borderId="14" xfId="31" quotePrefix="1" applyFont="1" applyBorder="1" applyProtection="1">
      <protection locked="0"/>
    </xf>
    <xf numFmtId="0" fontId="26" fillId="0" borderId="15" xfId="31" applyFont="1" applyBorder="1" applyProtection="1">
      <protection locked="0"/>
    </xf>
    <xf numFmtId="0" fontId="26" fillId="0" borderId="10" xfId="0" applyFont="1" applyBorder="1"/>
    <xf numFmtId="3" fontId="28" fillId="0" borderId="20" xfId="0" applyNumberFormat="1" applyFont="1" applyBorder="1"/>
    <xf numFmtId="3" fontId="26" fillId="0" borderId="16" xfId="0" applyNumberFormat="1" applyFont="1" applyBorder="1"/>
    <xf numFmtId="0" fontId="28" fillId="0" borderId="14" xfId="31" applyFont="1" applyBorder="1" applyProtection="1">
      <protection locked="0"/>
    </xf>
    <xf numFmtId="0" fontId="26" fillId="0" borderId="11" xfId="0" applyFont="1" applyBorder="1"/>
    <xf numFmtId="0" fontId="28" fillId="0" borderId="15" xfId="31" applyFont="1" applyBorder="1" applyProtection="1">
      <protection locked="0"/>
    </xf>
    <xf numFmtId="0" fontId="26" fillId="0" borderId="19" xfId="31" quotePrefix="1" applyFont="1" applyBorder="1" applyProtection="1">
      <protection locked="0"/>
    </xf>
    <xf numFmtId="3" fontId="26" fillId="0" borderId="22" xfId="0" applyNumberFormat="1" applyFont="1" applyBorder="1"/>
    <xf numFmtId="0" fontId="26" fillId="0" borderId="15" xfId="31" quotePrefix="1" applyFont="1" applyBorder="1" applyProtection="1">
      <protection locked="0"/>
    </xf>
    <xf numFmtId="0" fontId="26" fillId="0" borderId="14" xfId="31" applyFont="1" applyBorder="1" applyProtection="1">
      <protection locked="0"/>
    </xf>
    <xf numFmtId="165" fontId="36" fillId="0" borderId="0" xfId="0" applyNumberFormat="1" applyFont="1"/>
    <xf numFmtId="3" fontId="26" fillId="26" borderId="23" xfId="0" applyNumberFormat="1" applyFont="1" applyFill="1" applyBorder="1"/>
    <xf numFmtId="4" fontId="36" fillId="0" borderId="0" xfId="0" applyNumberFormat="1" applyFont="1"/>
    <xf numFmtId="4" fontId="28" fillId="0" borderId="0" xfId="0" applyNumberFormat="1" applyFont="1"/>
    <xf numFmtId="4" fontId="37" fillId="0" borderId="0" xfId="0" applyNumberFormat="1" applyFont="1"/>
    <xf numFmtId="3" fontId="30" fillId="25" borderId="14" xfId="0" applyNumberFormat="1" applyFont="1" applyFill="1" applyBorder="1"/>
    <xf numFmtId="3" fontId="30" fillId="25" borderId="11" xfId="0" applyNumberFormat="1" applyFont="1" applyFill="1" applyBorder="1"/>
    <xf numFmtId="3" fontId="30" fillId="25" borderId="15" xfId="0" applyNumberFormat="1" applyFont="1" applyFill="1" applyBorder="1"/>
    <xf numFmtId="3" fontId="30" fillId="25" borderId="10" xfId="0" applyNumberFormat="1" applyFont="1" applyFill="1" applyBorder="1"/>
    <xf numFmtId="3" fontId="30" fillId="25" borderId="0" xfId="0" applyNumberFormat="1" applyFont="1" applyFill="1" applyAlignment="1">
      <alignment horizontal="right"/>
    </xf>
    <xf numFmtId="3" fontId="30" fillId="27" borderId="14" xfId="0" applyNumberFormat="1" applyFont="1" applyFill="1" applyBorder="1"/>
    <xf numFmtId="3" fontId="30" fillId="27" borderId="11" xfId="0" applyNumberFormat="1" applyFont="1" applyFill="1" applyBorder="1"/>
    <xf numFmtId="14" fontId="30" fillId="28" borderId="11" xfId="0" applyNumberFormat="1" applyFont="1" applyFill="1" applyBorder="1" applyAlignment="1">
      <alignment horizontal="right"/>
    </xf>
    <xf numFmtId="3" fontId="30" fillId="27" borderId="15" xfId="0" applyNumberFormat="1" applyFont="1" applyFill="1" applyBorder="1"/>
    <xf numFmtId="3" fontId="30" fillId="27" borderId="10" xfId="0" applyNumberFormat="1" applyFont="1" applyFill="1" applyBorder="1"/>
    <xf numFmtId="0" fontId="30" fillId="28" borderId="10" xfId="0" applyFont="1" applyFill="1" applyBorder="1" applyAlignment="1">
      <alignment horizontal="right"/>
    </xf>
    <xf numFmtId="0" fontId="30" fillId="27" borderId="10" xfId="0" applyFont="1" applyFill="1" applyBorder="1" applyAlignment="1">
      <alignment horizontal="right"/>
    </xf>
    <xf numFmtId="3" fontId="30" fillId="27" borderId="10" xfId="0" applyNumberFormat="1" applyFont="1" applyFill="1" applyBorder="1" applyAlignment="1">
      <alignment horizontal="right"/>
    </xf>
    <xf numFmtId="0" fontId="32" fillId="0" borderId="12" xfId="0" applyFont="1" applyBorder="1"/>
    <xf numFmtId="0" fontId="31" fillId="0" borderId="12" xfId="0" applyFont="1" applyBorder="1"/>
    <xf numFmtId="3" fontId="30" fillId="25" borderId="10" xfId="0" applyNumberFormat="1" applyFont="1" applyFill="1" applyBorder="1" applyAlignment="1">
      <alignment horizontal="right"/>
    </xf>
    <xf numFmtId="167" fontId="37" fillId="0" borderId="11" xfId="0" applyNumberFormat="1" applyFont="1" applyBorder="1"/>
    <xf numFmtId="0" fontId="28" fillId="0" borderId="11" xfId="31" applyFont="1" applyBorder="1" applyProtection="1">
      <protection locked="0"/>
    </xf>
    <xf numFmtId="0" fontId="33" fillId="0" borderId="11" xfId="0" applyFont="1" applyBorder="1" applyAlignment="1">
      <alignment wrapText="1"/>
    </xf>
    <xf numFmtId="0" fontId="33" fillId="0" borderId="0" xfId="0" applyFont="1" applyAlignment="1">
      <alignment wrapText="1"/>
    </xf>
    <xf numFmtId="0" fontId="31" fillId="25" borderId="12" xfId="0" applyFont="1" applyFill="1" applyBorder="1"/>
    <xf numFmtId="0" fontId="26" fillId="0" borderId="17" xfId="31" quotePrefix="1" applyFont="1" applyBorder="1" applyProtection="1">
      <protection locked="0"/>
    </xf>
    <xf numFmtId="0" fontId="28" fillId="0" borderId="17" xfId="31" applyFont="1" applyBorder="1" applyProtection="1">
      <protection locked="0"/>
    </xf>
    <xf numFmtId="3" fontId="28" fillId="0" borderId="16" xfId="0" applyNumberFormat="1" applyFont="1" applyBorder="1"/>
    <xf numFmtId="3" fontId="26" fillId="26" borderId="21" xfId="0" applyNumberFormat="1" applyFont="1" applyFill="1" applyBorder="1"/>
    <xf numFmtId="3" fontId="26" fillId="0" borderId="18" xfId="0" applyNumberFormat="1" applyFont="1" applyBorder="1"/>
    <xf numFmtId="3" fontId="26" fillId="0" borderId="13" xfId="0" applyNumberFormat="1" applyFont="1" applyBorder="1" applyAlignment="1">
      <alignment horizontal="right"/>
    </xf>
    <xf numFmtId="165" fontId="28" fillId="0" borderId="20" xfId="0" applyNumberFormat="1" applyFont="1" applyBorder="1"/>
    <xf numFmtId="0" fontId="28" fillId="0" borderId="15" xfId="31" applyFont="1" applyBorder="1" applyAlignment="1" applyProtection="1">
      <alignment vertical="center"/>
      <protection locked="0"/>
    </xf>
    <xf numFmtId="3" fontId="28" fillId="0" borderId="21" xfId="0" applyNumberFormat="1" applyFont="1" applyBorder="1"/>
    <xf numFmtId="3" fontId="28" fillId="0" borderId="23" xfId="0" applyNumberFormat="1" applyFont="1" applyBorder="1"/>
    <xf numFmtId="3" fontId="28" fillId="0" borderId="24" xfId="0" applyNumberFormat="1" applyFont="1" applyBorder="1"/>
    <xf numFmtId="3" fontId="26" fillId="0" borderId="20" xfId="0" applyNumberFormat="1" applyFont="1" applyBorder="1"/>
    <xf numFmtId="3" fontId="26" fillId="0" borderId="20" xfId="0" applyNumberFormat="1" applyFont="1" applyBorder="1" applyAlignment="1">
      <alignment horizontal="right"/>
    </xf>
    <xf numFmtId="3" fontId="28" fillId="0" borderId="20" xfId="0" applyNumberFormat="1" applyFont="1" applyBorder="1" applyAlignment="1">
      <alignment horizontal="right"/>
    </xf>
    <xf numFmtId="165" fontId="28" fillId="0" borderId="13" xfId="0" applyNumberFormat="1" applyFont="1" applyBorder="1"/>
    <xf numFmtId="0" fontId="26" fillId="0" borderId="13" xfId="0" applyFont="1" applyBorder="1" applyAlignment="1">
      <alignment horizontal="right"/>
    </xf>
    <xf numFmtId="3" fontId="28" fillId="0" borderId="13" xfId="0" applyNumberFormat="1" applyFont="1" applyBorder="1" applyAlignment="1">
      <alignment horizontal="right"/>
    </xf>
    <xf numFmtId="3" fontId="28" fillId="0" borderId="23" xfId="0" applyNumberFormat="1" applyFont="1" applyBorder="1" applyAlignment="1">
      <alignment horizontal="right"/>
    </xf>
    <xf numFmtId="3" fontId="26" fillId="0" borderId="21" xfId="0" applyNumberFormat="1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3" fontId="28" fillId="0" borderId="21" xfId="0" applyNumberFormat="1" applyFont="1" applyBorder="1" applyAlignment="1">
      <alignment horizontal="right"/>
    </xf>
    <xf numFmtId="3" fontId="42" fillId="0" borderId="19" xfId="0" applyNumberFormat="1" applyFont="1" applyBorder="1"/>
    <xf numFmtId="3" fontId="42" fillId="0" borderId="13" xfId="0" applyNumberFormat="1" applyFont="1" applyBorder="1"/>
    <xf numFmtId="3" fontId="26" fillId="26" borderId="24" xfId="0" applyNumberFormat="1" applyFont="1" applyFill="1" applyBorder="1"/>
    <xf numFmtId="3" fontId="26" fillId="0" borderId="24" xfId="0" applyNumberFormat="1" applyFont="1" applyBorder="1"/>
    <xf numFmtId="165" fontId="28" fillId="0" borderId="20" xfId="0" applyNumberFormat="1" applyFont="1" applyBorder="1" applyAlignment="1">
      <alignment horizontal="right"/>
    </xf>
    <xf numFmtId="3" fontId="26" fillId="0" borderId="22" xfId="0" applyNumberFormat="1" applyFont="1" applyBorder="1" applyAlignment="1">
      <alignment horizontal="right"/>
    </xf>
    <xf numFmtId="3" fontId="28" fillId="0" borderId="16" xfId="0" applyNumberFormat="1" applyFont="1" applyBorder="1" applyAlignment="1">
      <alignment horizontal="right"/>
    </xf>
    <xf numFmtId="3" fontId="42" fillId="0" borderId="19" xfId="0" applyNumberFormat="1" applyFont="1" applyBorder="1" applyAlignment="1">
      <alignment horizontal="right"/>
    </xf>
    <xf numFmtId="4" fontId="28" fillId="0" borderId="20" xfId="0" applyNumberFormat="1" applyFont="1" applyBorder="1" applyAlignment="1">
      <alignment horizontal="right"/>
    </xf>
    <xf numFmtId="166" fontId="34" fillId="0" borderId="0" xfId="0" applyNumberFormat="1" applyFont="1"/>
    <xf numFmtId="165" fontId="34" fillId="0" borderId="0" xfId="0" applyNumberFormat="1" applyFont="1"/>
    <xf numFmtId="166" fontId="37" fillId="0" borderId="0" xfId="0" applyNumberFormat="1" applyFont="1"/>
    <xf numFmtId="4" fontId="34" fillId="0" borderId="0" xfId="0" applyNumberFormat="1" applyFont="1"/>
    <xf numFmtId="168" fontId="36" fillId="0" borderId="0" xfId="0" applyNumberFormat="1" applyFont="1"/>
    <xf numFmtId="3" fontId="26" fillId="0" borderId="16" xfId="0" applyNumberFormat="1" applyFont="1" applyBorder="1" applyAlignment="1">
      <alignment horizontal="right"/>
    </xf>
    <xf numFmtId="3" fontId="42" fillId="0" borderId="13" xfId="0" applyNumberFormat="1" applyFont="1" applyBorder="1" applyAlignment="1">
      <alignment horizontal="right"/>
    </xf>
    <xf numFmtId="3" fontId="44" fillId="0" borderId="0" xfId="0" applyNumberFormat="1" applyFont="1"/>
    <xf numFmtId="1" fontId="26" fillId="0" borderId="13" xfId="0" applyNumberFormat="1" applyFont="1" applyBorder="1" applyAlignment="1">
      <alignment horizontal="right"/>
    </xf>
    <xf numFmtId="0" fontId="35" fillId="0" borderId="0" xfId="0" applyFont="1"/>
    <xf numFmtId="0" fontId="35" fillId="0" borderId="0" xfId="0" quotePrefix="1" applyFont="1"/>
    <xf numFmtId="1" fontId="30" fillId="27" borderId="22" xfId="0" applyNumberFormat="1" applyFont="1" applyFill="1" applyBorder="1"/>
    <xf numFmtId="3" fontId="30" fillId="27" borderId="16" xfId="0" applyNumberFormat="1" applyFont="1" applyFill="1" applyBorder="1" applyAlignment="1">
      <alignment horizontal="right"/>
    </xf>
    <xf numFmtId="1" fontId="30" fillId="25" borderId="22" xfId="0" applyNumberFormat="1" applyFont="1" applyFill="1" applyBorder="1"/>
    <xf numFmtId="3" fontId="30" fillId="25" borderId="16" xfId="0" applyNumberFormat="1" applyFont="1" applyFill="1" applyBorder="1" applyAlignment="1">
      <alignment horizontal="right"/>
    </xf>
    <xf numFmtId="3" fontId="28" fillId="26" borderId="13" xfId="0" applyNumberFormat="1" applyFont="1" applyFill="1" applyBorder="1"/>
    <xf numFmtId="3" fontId="28" fillId="26" borderId="23" xfId="0" applyNumberFormat="1" applyFont="1" applyFill="1" applyBorder="1"/>
    <xf numFmtId="165" fontId="28" fillId="26" borderId="13" xfId="0" applyNumberFormat="1" applyFont="1" applyFill="1" applyBorder="1"/>
    <xf numFmtId="3" fontId="28" fillId="26" borderId="24" xfId="0" applyNumberFormat="1" applyFont="1" applyFill="1" applyBorder="1"/>
    <xf numFmtId="3" fontId="28" fillId="26" borderId="21" xfId="0" applyNumberFormat="1" applyFont="1" applyFill="1" applyBorder="1"/>
    <xf numFmtId="3" fontId="26" fillId="26" borderId="20" xfId="0" applyNumberFormat="1" applyFont="1" applyFill="1" applyBorder="1"/>
    <xf numFmtId="3" fontId="28" fillId="26" borderId="20" xfId="0" applyNumberFormat="1" applyFont="1" applyFill="1" applyBorder="1"/>
    <xf numFmtId="165" fontId="28" fillId="26" borderId="20" xfId="0" applyNumberFormat="1" applyFont="1" applyFill="1" applyBorder="1"/>
    <xf numFmtId="3" fontId="26" fillId="26" borderId="22" xfId="0" applyNumberFormat="1" applyFont="1" applyFill="1" applyBorder="1"/>
    <xf numFmtId="3" fontId="28" fillId="26" borderId="16" xfId="0" applyNumberFormat="1" applyFont="1" applyFill="1" applyBorder="1"/>
    <xf numFmtId="3" fontId="26" fillId="26" borderId="18" xfId="0" applyNumberFormat="1" applyFont="1" applyFill="1" applyBorder="1"/>
    <xf numFmtId="3" fontId="26" fillId="26" borderId="16" xfId="0" applyNumberFormat="1" applyFont="1" applyFill="1" applyBorder="1"/>
    <xf numFmtId="3" fontId="42" fillId="26" borderId="13" xfId="0" applyNumberFormat="1" applyFont="1" applyFill="1" applyBorder="1"/>
    <xf numFmtId="3" fontId="26" fillId="29" borderId="13" xfId="0" applyNumberFormat="1" applyFont="1" applyFill="1" applyBorder="1"/>
    <xf numFmtId="3" fontId="26" fillId="29" borderId="23" xfId="0" applyNumberFormat="1" applyFont="1" applyFill="1" applyBorder="1"/>
    <xf numFmtId="3" fontId="28" fillId="29" borderId="23" xfId="0" applyNumberFormat="1" applyFont="1" applyFill="1" applyBorder="1"/>
    <xf numFmtId="3" fontId="28" fillId="29" borderId="24" xfId="0" applyNumberFormat="1" applyFont="1" applyFill="1" applyBorder="1"/>
    <xf numFmtId="3" fontId="42" fillId="26" borderId="19" xfId="0" applyNumberFormat="1" applyFont="1" applyFill="1" applyBorder="1"/>
    <xf numFmtId="4" fontId="28" fillId="26" borderId="13" xfId="0" applyNumberFormat="1" applyFont="1" applyFill="1" applyBorder="1"/>
    <xf numFmtId="4" fontId="28" fillId="0" borderId="20" xfId="0" applyNumberFormat="1" applyFont="1" applyBorder="1"/>
    <xf numFmtId="4" fontId="28" fillId="26" borderId="20" xfId="0" applyNumberFormat="1" applyFont="1" applyFill="1" applyBorder="1"/>
    <xf numFmtId="3" fontId="42" fillId="0" borderId="0" xfId="0" applyNumberFormat="1" applyFont="1"/>
    <xf numFmtId="0" fontId="43" fillId="0" borderId="0" xfId="31" applyFont="1" applyProtection="1">
      <protection locked="0"/>
    </xf>
    <xf numFmtId="3" fontId="36" fillId="26" borderId="23" xfId="0" applyNumberFormat="1" applyFont="1" applyFill="1" applyBorder="1"/>
    <xf numFmtId="169" fontId="34" fillId="0" borderId="0" xfId="0" applyNumberFormat="1" applyFont="1"/>
    <xf numFmtId="168" fontId="37" fillId="0" borderId="0" xfId="0" applyNumberFormat="1" applyFont="1"/>
    <xf numFmtId="3" fontId="35" fillId="26" borderId="23" xfId="0" applyNumberFormat="1" applyFont="1" applyFill="1" applyBorder="1"/>
    <xf numFmtId="0" fontId="43" fillId="0" borderId="0" xfId="31" applyFont="1" applyAlignment="1" applyProtection="1">
      <alignment vertical="top"/>
      <protection locked="0"/>
    </xf>
    <xf numFmtId="167" fontId="26" fillId="0" borderId="0" xfId="0" applyNumberFormat="1" applyFont="1"/>
    <xf numFmtId="0" fontId="26" fillId="0" borderId="0" xfId="0" applyFont="1" applyAlignment="1">
      <alignment horizontal="right"/>
    </xf>
    <xf numFmtId="3" fontId="36" fillId="0" borderId="23" xfId="0" applyNumberFormat="1" applyFont="1" applyBorder="1"/>
    <xf numFmtId="3" fontId="26" fillId="26" borderId="20" xfId="0" applyNumberFormat="1" applyFont="1" applyFill="1" applyBorder="1" applyAlignment="1">
      <alignment horizontal="right"/>
    </xf>
    <xf numFmtId="3" fontId="26" fillId="26" borderId="22" xfId="0" applyNumberFormat="1" applyFont="1" applyFill="1" applyBorder="1" applyAlignment="1">
      <alignment horizontal="right"/>
    </xf>
    <xf numFmtId="3" fontId="28" fillId="26" borderId="20" xfId="0" applyNumberFormat="1" applyFont="1" applyFill="1" applyBorder="1" applyAlignment="1">
      <alignment horizontal="right"/>
    </xf>
    <xf numFmtId="3" fontId="28" fillId="0" borderId="22" xfId="0" applyNumberFormat="1" applyFont="1" applyBorder="1"/>
    <xf numFmtId="3" fontId="28" fillId="0" borderId="22" xfId="0" applyNumberFormat="1" applyFont="1" applyBorder="1" applyAlignment="1">
      <alignment horizontal="right"/>
    </xf>
    <xf numFmtId="3" fontId="28" fillId="26" borderId="22" xfId="0" applyNumberFormat="1" applyFont="1" applyFill="1" applyBorder="1"/>
    <xf numFmtId="3" fontId="28" fillId="26" borderId="22" xfId="0" applyNumberFormat="1" applyFont="1" applyFill="1" applyBorder="1" applyAlignment="1">
      <alignment horizontal="right"/>
    </xf>
    <xf numFmtId="3" fontId="26" fillId="0" borderId="20" xfId="0" quotePrefix="1" applyNumberFormat="1" applyFont="1" applyBorder="1"/>
    <xf numFmtId="1" fontId="30" fillId="27" borderId="11" xfId="0" applyNumberFormat="1" applyFont="1" applyFill="1" applyBorder="1" applyAlignment="1">
      <alignment horizontal="center"/>
    </xf>
    <xf numFmtId="1" fontId="30" fillId="25" borderId="11" xfId="0" applyNumberFormat="1" applyFont="1" applyFill="1" applyBorder="1" applyAlignment="1">
      <alignment horizontal="center"/>
    </xf>
  </cellXfs>
  <cellStyles count="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Anteckning" xfId="64" builtinId="10" customBuiltin="1"/>
    <cellStyle name="Bad" xfId="19" xr:uid="{00000000-0005-0000-0000-000019000000}"/>
    <cellStyle name="Beräkning" xfId="58" builtinId="22" customBuiltin="1"/>
    <cellStyle name="Bra" xfId="59" builtinId="26" customBuiltin="1"/>
    <cellStyle name="Check Cell" xfId="28" xr:uid="{00000000-0005-0000-0000-00001C000000}"/>
    <cellStyle name="Explanatory Text" xfId="26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Hyperlänk 2" xfId="51" xr:uid="{00000000-0005-0000-0000-000022000000}"/>
    <cellStyle name="Indata" xfId="60" builtinId="20" customBuiltin="1"/>
    <cellStyle name="Inmatning_ÅR" xfId="27" xr:uid="{00000000-0005-0000-0000-000024000000}"/>
    <cellStyle name="Linked Cell" xfId="29" xr:uid="{00000000-0005-0000-0000-000025000000}"/>
    <cellStyle name="Neutral" xfId="30" builtinId="28" customBuiltin="1"/>
    <cellStyle name="Normal" xfId="0" builtinId="0"/>
    <cellStyle name="Normal 2" xfId="38" xr:uid="{00000000-0005-0000-0000-000028000000}"/>
    <cellStyle name="Normal 2 2" xfId="41" xr:uid="{00000000-0005-0000-0000-000029000000}"/>
    <cellStyle name="Normal 2 3" xfId="46" xr:uid="{00000000-0005-0000-0000-00002A000000}"/>
    <cellStyle name="Normal 3" xfId="40" xr:uid="{00000000-0005-0000-0000-00002B000000}"/>
    <cellStyle name="Normal 3 2" xfId="48" xr:uid="{00000000-0005-0000-0000-00002C000000}"/>
    <cellStyle name="Normal 3 2 2" xfId="56" xr:uid="{00000000-0005-0000-0000-00002D000000}"/>
    <cellStyle name="Normal 3 2_Blad1" xfId="61" xr:uid="{00000000-0005-0000-0000-00002E000000}"/>
    <cellStyle name="Normal 4" xfId="43" xr:uid="{00000000-0005-0000-0000-00002F000000}"/>
    <cellStyle name="Normal 4 2" xfId="50" xr:uid="{00000000-0005-0000-0000-000030000000}"/>
    <cellStyle name="Normal 4 3" xfId="53" xr:uid="{00000000-0005-0000-0000-000031000000}"/>
    <cellStyle name="Normal 4_Blad1" xfId="62" xr:uid="{00000000-0005-0000-0000-000032000000}"/>
    <cellStyle name="Normal 5" xfId="45" xr:uid="{00000000-0005-0000-0000-000033000000}"/>
    <cellStyle name="Normal 5 2" xfId="55" xr:uid="{00000000-0005-0000-0000-000034000000}"/>
    <cellStyle name="Normal 5_Blad1" xfId="63" xr:uid="{00000000-0005-0000-0000-000035000000}"/>
    <cellStyle name="Normal_ÅR" xfId="31" xr:uid="{00000000-0005-0000-0000-000036000000}"/>
    <cellStyle name="Output" xfId="36" xr:uid="{00000000-0005-0000-0000-000037000000}"/>
    <cellStyle name="Percent 2" xfId="44" xr:uid="{00000000-0005-0000-0000-000038000000}"/>
    <cellStyle name="Percent 2 2" xfId="54" xr:uid="{00000000-0005-0000-0000-000039000000}"/>
    <cellStyle name="Procent 2" xfId="42" xr:uid="{00000000-0005-0000-0000-00003A000000}"/>
    <cellStyle name="Procent 2 2" xfId="49" xr:uid="{00000000-0005-0000-0000-00003B000000}"/>
    <cellStyle name="Procent 2 2 2" xfId="57" xr:uid="{00000000-0005-0000-0000-00003C000000}"/>
    <cellStyle name="Rubrik" xfId="65" builtinId="15" customBuiltin="1"/>
    <cellStyle name="Summa" xfId="66" builtinId="25" customBuiltin="1"/>
    <cellStyle name="Text" xfId="52" xr:uid="{00000000-0005-0000-0000-00003F000000}"/>
    <cellStyle name="Tusental 2" xfId="39" xr:uid="{00000000-0005-0000-0000-000040000000}"/>
    <cellStyle name="Tusental 2 2" xfId="47" xr:uid="{00000000-0005-0000-0000-000041000000}"/>
    <cellStyle name="Warning Text" xfId="37" xr:uid="{00000000-0005-0000-0000-000042000000}"/>
  </cellStyles>
  <dxfs count="0"/>
  <tableStyles count="0" defaultTableStyle="TableStyleMedium9" defaultPivotStyle="PivotStyleLight16"/>
  <colors>
    <mruColors>
      <color rgb="FFECECEC"/>
      <color rgb="FFAEAFAF"/>
      <color rgb="FFAEAFAE"/>
      <color rgb="FF91D5B3"/>
      <color rgb="FFECFF00"/>
      <color rgb="FFFFFFFF"/>
      <color rgb="FF74B4CD"/>
      <color rgb="FFD34E5D"/>
      <color rgb="FF643898"/>
      <color rgb="FFA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88459</xdr:colOff>
      <xdr:row>8</xdr:row>
      <xdr:rowOff>137379</xdr:rowOff>
    </xdr:to>
    <xdr:pic>
      <xdr:nvPicPr>
        <xdr:cNvPr id="2" name="Bildobjekt 3">
          <a:extLst>
            <a:ext uri="{FF2B5EF4-FFF2-40B4-BE49-F238E27FC236}">
              <a16:creationId xmlns:a16="http://schemas.microsoft.com/office/drawing/2014/main" id="{26EAC686-2991-4933-9FDC-BCB7C4D47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707"/>
        <a:stretch/>
      </xdr:blipFill>
      <xdr:spPr>
        <a:xfrm>
          <a:off x="0" y="0"/>
          <a:ext cx="2526859" cy="1442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BFA4-8301-4C20-9AFF-8EAFA9C56F0A}">
  <sheetPr>
    <tabColor indexed="12"/>
    <pageSetUpPr fitToPage="1"/>
  </sheetPr>
  <dimension ref="A2:CC168"/>
  <sheetViews>
    <sheetView showGridLines="0" tabSelected="1" zoomScale="130" zoomScaleNormal="130" zoomScaleSheetLayoutView="144" workbookViewId="0">
      <selection activeCell="A11" sqref="A11"/>
    </sheetView>
  </sheetViews>
  <sheetFormatPr defaultColWidth="9.140625" defaultRowHeight="13.15" customHeight="1" x14ac:dyDescent="0.15"/>
  <cols>
    <col min="1" max="1" width="12.28515625" style="2" customWidth="1"/>
    <col min="2" max="4" width="4.85546875" style="2" customWidth="1"/>
    <col min="5" max="5" width="4.85546875" style="1" customWidth="1"/>
    <col min="6" max="6" width="4.85546875" style="2" customWidth="1"/>
    <col min="7" max="7" width="4.85546875" style="1" customWidth="1"/>
    <col min="8" max="8" width="9.85546875" style="2" customWidth="1"/>
    <col min="9" max="28" width="4.85546875" style="2" customWidth="1"/>
    <col min="29" max="29" width="4.85546875" style="1" customWidth="1"/>
    <col min="30" max="30" width="4.85546875" style="2" customWidth="1"/>
    <col min="31" max="31" width="4.85546875" style="1" customWidth="1"/>
    <col min="32" max="32" width="4.85546875" style="2" customWidth="1"/>
    <col min="33" max="34" width="4.85546875" style="1" customWidth="1"/>
    <col min="35" max="35" width="4.85546875" style="2" customWidth="1"/>
    <col min="36" max="36" width="4.85546875" style="1" customWidth="1"/>
    <col min="37" max="37" width="4.85546875" style="2" customWidth="1"/>
    <col min="38" max="38" width="4.85546875" style="1" customWidth="1"/>
    <col min="39" max="39" width="4.85546875" style="2" customWidth="1"/>
    <col min="40" max="40" width="4.85546875" style="3" customWidth="1"/>
    <col min="41" max="41" width="4.85546875" style="2" customWidth="1"/>
    <col min="42" max="61" width="4.85546875" style="1" customWidth="1"/>
    <col min="62" max="16384" width="9.140625" style="1"/>
  </cols>
  <sheetData>
    <row r="2" spans="1:54" ht="13.15" customHeight="1" x14ac:dyDescent="0.15">
      <c r="AC2" s="6"/>
      <c r="AD2" s="6"/>
      <c r="AE2" s="6"/>
      <c r="AF2" s="6"/>
      <c r="AG2" s="7"/>
      <c r="AH2" s="2"/>
      <c r="AJ2" s="2"/>
      <c r="AO2" s="4"/>
    </row>
    <row r="3" spans="1:54" ht="14.1" customHeight="1" x14ac:dyDescent="0.15">
      <c r="AC3" s="2"/>
      <c r="AE3" s="2"/>
      <c r="AH3" s="2"/>
      <c r="AJ3" s="2"/>
      <c r="AO3" s="4"/>
    </row>
    <row r="4" spans="1:54" ht="13.15" customHeight="1" x14ac:dyDescent="0.15">
      <c r="AC4" s="2"/>
      <c r="AE4" s="2"/>
      <c r="AH4" s="2"/>
      <c r="AJ4" s="2"/>
    </row>
    <row r="5" spans="1:54" ht="13.35" customHeight="1" x14ac:dyDescent="0.2">
      <c r="A5" s="38" t="s">
        <v>41</v>
      </c>
      <c r="B5" s="33"/>
      <c r="C5" s="33"/>
      <c r="D5" s="33"/>
      <c r="E5" s="33"/>
      <c r="F5" s="33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3"/>
      <c r="AD5" s="34"/>
      <c r="AE5" s="33"/>
      <c r="AF5" s="34"/>
      <c r="AG5" s="33"/>
      <c r="AH5" s="33"/>
      <c r="AI5" s="34"/>
      <c r="AJ5" s="33"/>
      <c r="AK5" s="34"/>
      <c r="AL5" s="33"/>
      <c r="AM5" s="33"/>
      <c r="AN5" s="33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7"/>
    </row>
    <row r="6" spans="1:54" ht="13.35" customHeight="1" x14ac:dyDescent="0.2">
      <c r="A6" s="13" t="s">
        <v>90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</row>
    <row r="7" spans="1:54" ht="13.35" customHeight="1" x14ac:dyDescent="0.2">
      <c r="A7" s="13" t="s">
        <v>77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</row>
    <row r="8" spans="1:54" ht="13.35" customHeight="1" x14ac:dyDescent="0.2">
      <c r="A8" s="13" t="s">
        <v>78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Z8" s="122"/>
      <c r="BA8" s="123"/>
    </row>
    <row r="9" spans="1:54" ht="13.35" customHeight="1" x14ac:dyDescent="0.2">
      <c r="A9" s="13" t="s">
        <v>79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</row>
    <row r="10" spans="1:54" ht="13.35" customHeight="1" x14ac:dyDescent="0.2">
      <c r="A10" s="13" t="s">
        <v>112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</row>
    <row r="11" spans="1:54" ht="13.35" customHeight="1" x14ac:dyDescent="0.2">
      <c r="A11" s="13" t="s">
        <v>80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</row>
    <row r="12" spans="1:54" ht="13.35" customHeight="1" x14ac:dyDescent="0.2">
      <c r="A12" s="13" t="s">
        <v>82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</row>
    <row r="13" spans="1:54" ht="13.35" customHeight="1" x14ac:dyDescent="0.2">
      <c r="A13" s="40" t="s">
        <v>91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</row>
    <row r="14" spans="1:54" ht="13.3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pans="1:54" ht="13.35" customHeight="1" x14ac:dyDescent="0.2">
      <c r="A15" s="38" t="s">
        <v>37</v>
      </c>
      <c r="B15" s="82"/>
      <c r="C15" s="82"/>
      <c r="D15" s="82"/>
      <c r="E15" s="35"/>
      <c r="F15" s="35"/>
      <c r="G15" s="3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5"/>
      <c r="AD15" s="36"/>
      <c r="AE15" s="35"/>
      <c r="AF15" s="36"/>
      <c r="AG15" s="35"/>
      <c r="AH15" s="35"/>
      <c r="AI15" s="36"/>
      <c r="AJ15" s="35"/>
      <c r="AK15" s="36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7"/>
    </row>
    <row r="16" spans="1:54" ht="13.35" customHeight="1" x14ac:dyDescent="0.2">
      <c r="A16" s="75"/>
      <c r="B16" s="76"/>
      <c r="C16" s="76"/>
      <c r="D16" s="76"/>
      <c r="E16" s="16"/>
      <c r="F16" s="16"/>
      <c r="G16" s="1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6"/>
      <c r="AD16" s="12"/>
      <c r="AE16" s="16"/>
      <c r="AF16" s="12"/>
      <c r="AG16" s="16"/>
      <c r="AH16" s="16"/>
      <c r="AI16" s="12"/>
      <c r="AJ16" s="16"/>
      <c r="AK16" s="12"/>
      <c r="AL16" s="16"/>
      <c r="AM16" s="16"/>
      <c r="AN16" s="16"/>
      <c r="AO16" s="16"/>
      <c r="AT16" s="25"/>
    </row>
    <row r="17" spans="1:81" ht="13.3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9"/>
      <c r="J17" s="167">
        <v>2021</v>
      </c>
      <c r="K17" s="167"/>
      <c r="L17" s="167"/>
      <c r="M17" s="167"/>
      <c r="N17" s="69"/>
      <c r="O17" s="167">
        <v>2020</v>
      </c>
      <c r="P17" s="167"/>
      <c r="Q17" s="167"/>
      <c r="R17" s="167"/>
      <c r="S17" s="69"/>
      <c r="T17" s="167">
        <v>2019</v>
      </c>
      <c r="U17" s="167"/>
      <c r="V17" s="167"/>
      <c r="W17" s="167"/>
      <c r="X17" s="69"/>
      <c r="Y17" s="167">
        <v>2018</v>
      </c>
      <c r="Z17" s="167"/>
      <c r="AA17" s="167"/>
      <c r="AB17" s="167"/>
      <c r="AC17" s="69"/>
      <c r="AD17" s="167">
        <v>2017</v>
      </c>
      <c r="AE17" s="167"/>
      <c r="AF17" s="167"/>
      <c r="AG17" s="167"/>
      <c r="AH17" s="167">
        <v>2016</v>
      </c>
      <c r="AI17" s="167"/>
      <c r="AJ17" s="167"/>
      <c r="AK17" s="167"/>
      <c r="AL17" s="167"/>
      <c r="AM17" s="167">
        <v>2015</v>
      </c>
      <c r="AN17" s="167"/>
      <c r="AO17" s="167"/>
      <c r="AP17" s="167"/>
      <c r="AQ17" s="167"/>
      <c r="AR17" s="167">
        <v>2014</v>
      </c>
      <c r="AS17" s="167"/>
      <c r="AT17" s="167"/>
      <c r="AU17" s="167"/>
      <c r="AV17" s="167"/>
      <c r="AW17" s="167">
        <v>2013</v>
      </c>
      <c r="AX17" s="167"/>
      <c r="AY17" s="167"/>
      <c r="AZ17" s="167"/>
      <c r="BA17" s="16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</row>
    <row r="18" spans="1:81" ht="13.35" customHeight="1" x14ac:dyDescent="0.15">
      <c r="A18" s="70" t="s">
        <v>7</v>
      </c>
      <c r="B18" s="71"/>
      <c r="C18" s="71"/>
      <c r="D18" s="71"/>
      <c r="E18" s="71"/>
      <c r="F18" s="71"/>
      <c r="G18" s="71"/>
      <c r="H18" s="71"/>
      <c r="I18" s="72" t="s">
        <v>0</v>
      </c>
      <c r="J18" s="73" t="s">
        <v>8</v>
      </c>
      <c r="K18" s="73" t="s">
        <v>9</v>
      </c>
      <c r="L18" s="73" t="s">
        <v>10</v>
      </c>
      <c r="M18" s="73" t="s">
        <v>11</v>
      </c>
      <c r="N18" s="72" t="s">
        <v>0</v>
      </c>
      <c r="O18" s="73" t="s">
        <v>8</v>
      </c>
      <c r="P18" s="73" t="s">
        <v>9</v>
      </c>
      <c r="Q18" s="73" t="s">
        <v>10</v>
      </c>
      <c r="R18" s="73" t="s">
        <v>11</v>
      </c>
      <c r="S18" s="72" t="s">
        <v>0</v>
      </c>
      <c r="T18" s="73" t="s">
        <v>8</v>
      </c>
      <c r="U18" s="73" t="s">
        <v>9</v>
      </c>
      <c r="V18" s="73" t="s">
        <v>10</v>
      </c>
      <c r="W18" s="73" t="s">
        <v>11</v>
      </c>
      <c r="X18" s="72" t="s">
        <v>0</v>
      </c>
      <c r="Y18" s="73" t="s">
        <v>8</v>
      </c>
      <c r="Z18" s="73" t="s">
        <v>9</v>
      </c>
      <c r="AA18" s="73" t="s">
        <v>10</v>
      </c>
      <c r="AB18" s="73" t="s">
        <v>11</v>
      </c>
      <c r="AC18" s="72" t="s">
        <v>0</v>
      </c>
      <c r="AD18" s="73" t="s">
        <v>8</v>
      </c>
      <c r="AE18" s="73" t="s">
        <v>9</v>
      </c>
      <c r="AF18" s="73" t="s">
        <v>10</v>
      </c>
      <c r="AG18" s="73" t="s">
        <v>11</v>
      </c>
      <c r="AH18" s="73" t="s">
        <v>0</v>
      </c>
      <c r="AI18" s="73" t="s">
        <v>8</v>
      </c>
      <c r="AJ18" s="73" t="s">
        <v>9</v>
      </c>
      <c r="AK18" s="73" t="s">
        <v>10</v>
      </c>
      <c r="AL18" s="73" t="s">
        <v>11</v>
      </c>
      <c r="AM18" s="74" t="s">
        <v>0</v>
      </c>
      <c r="AN18" s="74" t="s">
        <v>8</v>
      </c>
      <c r="AO18" s="74" t="s">
        <v>9</v>
      </c>
      <c r="AP18" s="74" t="s">
        <v>10</v>
      </c>
      <c r="AQ18" s="74" t="s">
        <v>11</v>
      </c>
      <c r="AR18" s="74" t="s">
        <v>0</v>
      </c>
      <c r="AS18" s="74" t="s">
        <v>8</v>
      </c>
      <c r="AT18" s="74" t="s">
        <v>9</v>
      </c>
      <c r="AU18" s="74" t="s">
        <v>10</v>
      </c>
      <c r="AV18" s="74" t="s">
        <v>11</v>
      </c>
      <c r="AW18" s="74" t="s">
        <v>0</v>
      </c>
      <c r="AX18" s="74" t="s">
        <v>8</v>
      </c>
      <c r="AY18" s="74" t="s">
        <v>9</v>
      </c>
      <c r="AZ18" s="74" t="s">
        <v>10</v>
      </c>
      <c r="BA18" s="74" t="s">
        <v>11</v>
      </c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</row>
    <row r="19" spans="1:81" ht="13.35" customHeight="1" x14ac:dyDescent="0.15">
      <c r="A19" s="22" t="s">
        <v>81</v>
      </c>
      <c r="B19" s="12"/>
      <c r="C19" s="12"/>
      <c r="D19" s="12"/>
      <c r="E19" s="16"/>
      <c r="F19" s="16"/>
      <c r="G19" s="16"/>
      <c r="H19" s="16"/>
      <c r="I19" s="141">
        <v>586.72599999999932</v>
      </c>
      <c r="J19" s="17">
        <v>586.72599999999932</v>
      </c>
      <c r="K19" s="17">
        <v>655.3119999999999</v>
      </c>
      <c r="L19" s="17">
        <v>609.57299999999941</v>
      </c>
      <c r="M19" s="17">
        <v>569.39999999999816</v>
      </c>
      <c r="N19" s="141">
        <v>446.48799999999841</v>
      </c>
      <c r="O19" s="17">
        <v>446.48799999999841</v>
      </c>
      <c r="P19" s="17">
        <v>314.96700000000163</v>
      </c>
      <c r="Q19" s="17">
        <v>300.82200000000068</v>
      </c>
      <c r="R19" s="17">
        <v>310.19099999999935</v>
      </c>
      <c r="S19" s="141">
        <v>421</v>
      </c>
      <c r="T19" s="17">
        <v>421</v>
      </c>
      <c r="U19" s="17">
        <v>374</v>
      </c>
      <c r="V19" s="17">
        <v>347</v>
      </c>
      <c r="W19" s="17">
        <v>321</v>
      </c>
      <c r="X19" s="141">
        <v>268</v>
      </c>
      <c r="Y19" s="17">
        <v>268</v>
      </c>
      <c r="Z19" s="17">
        <v>335</v>
      </c>
      <c r="AA19" s="17">
        <v>339</v>
      </c>
      <c r="AB19" s="17">
        <v>325</v>
      </c>
      <c r="AC19" s="141">
        <v>368</v>
      </c>
      <c r="AD19" s="17">
        <v>368</v>
      </c>
      <c r="AE19" s="17">
        <v>359</v>
      </c>
      <c r="AF19" s="17">
        <v>352</v>
      </c>
      <c r="AG19" s="17">
        <v>345</v>
      </c>
      <c r="AH19" s="141">
        <v>342</v>
      </c>
      <c r="AI19" s="17">
        <v>342</v>
      </c>
      <c r="AJ19" s="17">
        <v>352</v>
      </c>
      <c r="AK19" s="17">
        <v>382</v>
      </c>
      <c r="AL19" s="17">
        <v>408</v>
      </c>
      <c r="AM19" s="141">
        <v>430</v>
      </c>
      <c r="AN19" s="17">
        <v>430</v>
      </c>
      <c r="AO19" s="17">
        <v>456</v>
      </c>
      <c r="AP19" s="17">
        <v>480</v>
      </c>
      <c r="AQ19" s="17">
        <v>480</v>
      </c>
      <c r="AR19" s="141">
        <v>466</v>
      </c>
      <c r="AS19" s="17">
        <v>466</v>
      </c>
      <c r="AT19" s="121">
        <v>420</v>
      </c>
      <c r="AU19" s="121">
        <v>390</v>
      </c>
      <c r="AV19" s="121">
        <v>380</v>
      </c>
      <c r="AW19" s="29">
        <v>360</v>
      </c>
      <c r="AX19" s="17">
        <v>360</v>
      </c>
      <c r="AY19" s="98" t="s">
        <v>6</v>
      </c>
      <c r="AZ19" s="98" t="s">
        <v>6</v>
      </c>
      <c r="BA19" s="98" t="s">
        <v>6</v>
      </c>
      <c r="BD19" s="2"/>
      <c r="BE19" s="2"/>
      <c r="BF19" s="2"/>
      <c r="BG19" s="2"/>
      <c r="BH19" s="2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</row>
    <row r="20" spans="1:81" ht="13.35" customHeight="1" x14ac:dyDescent="0.15">
      <c r="A20" s="53" t="s">
        <v>70</v>
      </c>
      <c r="B20" s="12"/>
      <c r="C20" s="12"/>
      <c r="D20" s="12"/>
      <c r="E20" s="16"/>
      <c r="F20" s="16"/>
      <c r="G20" s="16"/>
      <c r="H20" s="16"/>
      <c r="I20" s="141">
        <v>-14.337</v>
      </c>
      <c r="J20" s="17">
        <v>-14.337</v>
      </c>
      <c r="K20" s="17">
        <v>-15.04</v>
      </c>
      <c r="L20" s="17">
        <v>-15.747999999999999</v>
      </c>
      <c r="M20" s="17">
        <v>-17.262999999999998</v>
      </c>
      <c r="N20" s="141">
        <v>-14.62</v>
      </c>
      <c r="O20" s="17">
        <v>-14.62</v>
      </c>
      <c r="P20" s="17">
        <v>-11.859000000000002</v>
      </c>
      <c r="Q20" s="17">
        <v>-10.411999999999999</v>
      </c>
      <c r="R20" s="17">
        <v>-7.4669999999999996</v>
      </c>
      <c r="S20" s="141">
        <v>-8</v>
      </c>
      <c r="T20" s="17">
        <v>-8</v>
      </c>
      <c r="U20" s="17">
        <v>-8</v>
      </c>
      <c r="V20" s="17">
        <v>-7</v>
      </c>
      <c r="W20" s="17">
        <v>-8</v>
      </c>
      <c r="X20" s="141">
        <v>-8</v>
      </c>
      <c r="Y20" s="17">
        <v>-8</v>
      </c>
      <c r="Z20" s="17">
        <v>-10</v>
      </c>
      <c r="AA20" s="17">
        <v>-9</v>
      </c>
      <c r="AB20" s="17">
        <v>-7</v>
      </c>
      <c r="AC20" s="141">
        <v>-7</v>
      </c>
      <c r="AD20" s="17">
        <v>-7</v>
      </c>
      <c r="AE20" s="17">
        <v>-7</v>
      </c>
      <c r="AF20" s="17">
        <v>-8</v>
      </c>
      <c r="AG20" s="17">
        <v>-8</v>
      </c>
      <c r="AH20" s="141">
        <v>-7</v>
      </c>
      <c r="AI20" s="17">
        <v>-7</v>
      </c>
      <c r="AJ20" s="17">
        <v>-6</v>
      </c>
      <c r="AK20" s="17">
        <v>-7</v>
      </c>
      <c r="AL20" s="17">
        <v>-7</v>
      </c>
      <c r="AM20" s="141">
        <v>-8</v>
      </c>
      <c r="AN20" s="17">
        <v>-8</v>
      </c>
      <c r="AO20" s="17">
        <v>-7</v>
      </c>
      <c r="AP20" s="17">
        <v>-7</v>
      </c>
      <c r="AQ20" s="17">
        <v>-6</v>
      </c>
      <c r="AR20" s="141">
        <v>-7</v>
      </c>
      <c r="AS20" s="17">
        <v>-7</v>
      </c>
      <c r="AT20" s="88">
        <v>-7</v>
      </c>
      <c r="AU20" s="88">
        <v>-8</v>
      </c>
      <c r="AV20" s="88">
        <v>-8</v>
      </c>
      <c r="AW20" s="29">
        <v>-8</v>
      </c>
      <c r="AX20" s="17">
        <v>-8</v>
      </c>
      <c r="AY20" s="98" t="s">
        <v>6</v>
      </c>
      <c r="AZ20" s="98" t="s">
        <v>6</v>
      </c>
      <c r="BA20" s="98" t="s">
        <v>6</v>
      </c>
      <c r="BD20" s="2"/>
      <c r="BE20" s="2"/>
      <c r="BF20" s="2"/>
      <c r="BG20" s="2"/>
      <c r="BH20" s="2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</row>
    <row r="21" spans="1:81" ht="13.35" customHeight="1" x14ac:dyDescent="0.15">
      <c r="A21" s="44" t="s">
        <v>71</v>
      </c>
      <c r="B21" s="14"/>
      <c r="C21" s="14"/>
      <c r="D21" s="14"/>
      <c r="E21" s="15"/>
      <c r="F21" s="15"/>
      <c r="G21" s="15"/>
      <c r="H21" s="15"/>
      <c r="I21" s="128">
        <v>572.38899999999933</v>
      </c>
      <c r="J21" s="30">
        <v>572.38899999999933</v>
      </c>
      <c r="K21" s="30">
        <v>640.27199999999993</v>
      </c>
      <c r="L21" s="30">
        <v>593.82499999999936</v>
      </c>
      <c r="M21" s="30">
        <v>552.13699999999812</v>
      </c>
      <c r="N21" s="128">
        <v>431.8679999999984</v>
      </c>
      <c r="O21" s="30">
        <v>431.8679999999984</v>
      </c>
      <c r="P21" s="30">
        <v>303.10800000000165</v>
      </c>
      <c r="Q21" s="30">
        <v>290.41000000000071</v>
      </c>
      <c r="R21" s="30">
        <v>302.72399999999936</v>
      </c>
      <c r="S21" s="128">
        <v>413</v>
      </c>
      <c r="T21" s="30">
        <v>413</v>
      </c>
      <c r="U21" s="30">
        <v>367</v>
      </c>
      <c r="V21" s="30">
        <v>339</v>
      </c>
      <c r="W21" s="30">
        <v>313</v>
      </c>
      <c r="X21" s="128">
        <v>260</v>
      </c>
      <c r="Y21" s="30">
        <v>260</v>
      </c>
      <c r="Z21" s="30">
        <v>325</v>
      </c>
      <c r="AA21" s="30">
        <v>330</v>
      </c>
      <c r="AB21" s="30">
        <v>318</v>
      </c>
      <c r="AC21" s="128">
        <v>361</v>
      </c>
      <c r="AD21" s="30">
        <v>361</v>
      </c>
      <c r="AE21" s="30">
        <v>352</v>
      </c>
      <c r="AF21" s="30">
        <v>344</v>
      </c>
      <c r="AG21" s="30">
        <v>337</v>
      </c>
      <c r="AH21" s="128">
        <v>335</v>
      </c>
      <c r="AI21" s="30">
        <v>335</v>
      </c>
      <c r="AJ21" s="30">
        <v>346</v>
      </c>
      <c r="AK21" s="30">
        <v>375</v>
      </c>
      <c r="AL21" s="30">
        <v>401</v>
      </c>
      <c r="AM21" s="128">
        <v>423</v>
      </c>
      <c r="AN21" s="30">
        <v>423</v>
      </c>
      <c r="AO21" s="30">
        <v>449</v>
      </c>
      <c r="AP21" s="30">
        <v>473</v>
      </c>
      <c r="AQ21" s="30">
        <v>473</v>
      </c>
      <c r="AR21" s="128">
        <v>459</v>
      </c>
      <c r="AS21" s="30">
        <v>459</v>
      </c>
      <c r="AT21" s="30">
        <v>413</v>
      </c>
      <c r="AU21" s="30">
        <v>383</v>
      </c>
      <c r="AV21" s="30">
        <v>371</v>
      </c>
      <c r="AW21" s="128">
        <v>352</v>
      </c>
      <c r="AX21" s="30">
        <v>352</v>
      </c>
      <c r="AY21" s="99" t="s">
        <v>6</v>
      </c>
      <c r="AZ21" s="99" t="s">
        <v>6</v>
      </c>
      <c r="BA21" s="99" t="s">
        <v>6</v>
      </c>
      <c r="BD21" s="2"/>
      <c r="BE21" s="2"/>
      <c r="BF21" s="2"/>
      <c r="BG21" s="2"/>
      <c r="BH21" s="2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</row>
    <row r="22" spans="1:81" ht="13.35" customHeight="1" x14ac:dyDescent="0.15">
      <c r="A22" s="45" t="s">
        <v>14</v>
      </c>
      <c r="B22" s="8"/>
      <c r="C22" s="8"/>
      <c r="D22" s="8"/>
      <c r="E22" s="10"/>
      <c r="F22" s="10"/>
      <c r="G22" s="10"/>
      <c r="H22" s="10"/>
      <c r="I22" s="151"/>
      <c r="J22" s="158"/>
      <c r="K22" s="92"/>
      <c r="L22" s="92"/>
      <c r="M22" s="92"/>
      <c r="N22" s="151"/>
      <c r="O22" s="158"/>
      <c r="P22" s="92"/>
      <c r="Q22" s="92"/>
      <c r="R22" s="92"/>
      <c r="S22" s="151"/>
      <c r="T22" s="158"/>
      <c r="U22" s="92"/>
      <c r="V22" s="92"/>
      <c r="W22" s="92"/>
      <c r="X22" s="151"/>
      <c r="Y22" s="158"/>
      <c r="Z22" s="92"/>
      <c r="AA22" s="92"/>
      <c r="AB22" s="92"/>
      <c r="AC22" s="151"/>
      <c r="AD22" s="92"/>
      <c r="AE22" s="92"/>
      <c r="AF22" s="92"/>
      <c r="AG22" s="92"/>
      <c r="AH22" s="129"/>
      <c r="AI22" s="92"/>
      <c r="AJ22" s="92"/>
      <c r="AK22" s="92"/>
      <c r="AL22" s="92"/>
      <c r="AM22" s="129"/>
      <c r="AN22" s="92"/>
      <c r="AO22" s="92"/>
      <c r="AP22" s="92"/>
      <c r="AQ22" s="92"/>
      <c r="AR22" s="129"/>
      <c r="AS22" s="92"/>
      <c r="AT22" s="100"/>
      <c r="AU22" s="100"/>
      <c r="AV22" s="100"/>
      <c r="AW22" s="129"/>
      <c r="AX22" s="92"/>
      <c r="AY22" s="100"/>
      <c r="AZ22" s="100"/>
      <c r="BA22" s="100"/>
      <c r="BD22" s="2"/>
      <c r="BE22" s="2"/>
      <c r="BF22" s="2"/>
      <c r="BG22" s="2"/>
      <c r="BH22" s="2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</row>
    <row r="23" spans="1:81" ht="9.9499999999999993" customHeight="1" x14ac:dyDescent="0.15">
      <c r="A23" s="46" t="s">
        <v>61</v>
      </c>
      <c r="B23" s="11"/>
      <c r="C23" s="11"/>
      <c r="D23" s="11"/>
      <c r="E23" s="47"/>
      <c r="F23" s="47"/>
      <c r="G23" s="47"/>
      <c r="H23" s="47"/>
      <c r="I23" s="86">
        <v>4855.999092</v>
      </c>
      <c r="J23" s="19">
        <v>4855.999092</v>
      </c>
      <c r="K23" s="19">
        <v>4711.8458559999999</v>
      </c>
      <c r="L23" s="19">
        <v>4578.4208200000012</v>
      </c>
      <c r="M23" s="19">
        <v>4472.4002200000014</v>
      </c>
      <c r="N23" s="86">
        <v>4390.394220000002</v>
      </c>
      <c r="O23" s="19">
        <v>4390.394220000002</v>
      </c>
      <c r="P23" s="19">
        <v>4347.6708200000021</v>
      </c>
      <c r="Q23" s="19">
        <v>4296.6880203600012</v>
      </c>
      <c r="R23" s="19">
        <v>4227.844920380001</v>
      </c>
      <c r="S23" s="86">
        <v>4129</v>
      </c>
      <c r="T23" s="19">
        <v>4129</v>
      </c>
      <c r="U23" s="19">
        <v>3731</v>
      </c>
      <c r="V23" s="19">
        <v>3344</v>
      </c>
      <c r="W23" s="19">
        <v>2998</v>
      </c>
      <c r="X23" s="86">
        <v>2670</v>
      </c>
      <c r="Y23" s="19">
        <v>2670</v>
      </c>
      <c r="Z23" s="19">
        <v>2366</v>
      </c>
      <c r="AA23" s="19">
        <v>2347</v>
      </c>
      <c r="AB23" s="19">
        <v>2347</v>
      </c>
      <c r="AC23" s="86">
        <v>2315</v>
      </c>
      <c r="AD23" s="19">
        <v>2315</v>
      </c>
      <c r="AE23" s="19">
        <v>2295</v>
      </c>
      <c r="AF23" s="19">
        <v>2259</v>
      </c>
      <c r="AG23" s="19">
        <v>2266</v>
      </c>
      <c r="AH23" s="86">
        <v>2218</v>
      </c>
      <c r="AI23" s="19">
        <v>2218</v>
      </c>
      <c r="AJ23" s="19">
        <v>2175</v>
      </c>
      <c r="AK23" s="19">
        <v>2132</v>
      </c>
      <c r="AL23" s="19">
        <v>2144</v>
      </c>
      <c r="AM23" s="86">
        <v>2108</v>
      </c>
      <c r="AN23" s="19">
        <v>2108</v>
      </c>
      <c r="AO23" s="19">
        <v>2146</v>
      </c>
      <c r="AP23" s="19">
        <v>2164</v>
      </c>
      <c r="AQ23" s="19">
        <v>2219</v>
      </c>
      <c r="AR23" s="86">
        <v>2226</v>
      </c>
      <c r="AS23" s="19">
        <v>2226</v>
      </c>
      <c r="AT23" s="19">
        <v>2254</v>
      </c>
      <c r="AU23" s="19">
        <v>2221</v>
      </c>
      <c r="AV23" s="19">
        <v>2243</v>
      </c>
      <c r="AW23" s="86">
        <v>2240</v>
      </c>
      <c r="AX23" s="19">
        <v>2240</v>
      </c>
      <c r="AY23" s="101" t="s">
        <v>6</v>
      </c>
      <c r="AZ23" s="101" t="s">
        <v>6</v>
      </c>
      <c r="BA23" s="101" t="s">
        <v>6</v>
      </c>
      <c r="BD23" s="2"/>
      <c r="BE23" s="2"/>
      <c r="BF23" s="2"/>
      <c r="BG23" s="2"/>
      <c r="BH23" s="2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</row>
    <row r="24" spans="1:81" ht="13.35" customHeight="1" x14ac:dyDescent="0.15">
      <c r="A24" s="44" t="s">
        <v>15</v>
      </c>
      <c r="B24" s="14"/>
      <c r="C24" s="14"/>
      <c r="D24" s="14"/>
      <c r="E24" s="15"/>
      <c r="F24" s="15"/>
      <c r="G24" s="15"/>
      <c r="H24" s="15"/>
      <c r="I24" s="130">
        <v>11.787255087073218</v>
      </c>
      <c r="J24" s="97">
        <v>11.787255087073218</v>
      </c>
      <c r="K24" s="97">
        <v>13.588559973469556</v>
      </c>
      <c r="L24" s="97">
        <v>12.97008342714987</v>
      </c>
      <c r="M24" s="97">
        <v>12.345429139613046</v>
      </c>
      <c r="N24" s="130">
        <v>9.836656536050155</v>
      </c>
      <c r="O24" s="97">
        <v>9.836656536050155</v>
      </c>
      <c r="P24" s="97">
        <v>6.9717329703448323</v>
      </c>
      <c r="Q24" s="97">
        <v>6.7589268437429739</v>
      </c>
      <c r="R24" s="97">
        <v>7.1602437104715371</v>
      </c>
      <c r="S24" s="130">
        <v>10</v>
      </c>
      <c r="T24" s="97">
        <v>10</v>
      </c>
      <c r="U24" s="97">
        <v>9.8000000000000007</v>
      </c>
      <c r="V24" s="97">
        <v>10.1</v>
      </c>
      <c r="W24" s="97">
        <v>10.5</v>
      </c>
      <c r="X24" s="130">
        <v>9.6999999999999993</v>
      </c>
      <c r="Y24" s="97">
        <v>9.6999999999999993</v>
      </c>
      <c r="Z24" s="97">
        <v>13.7</v>
      </c>
      <c r="AA24" s="97">
        <v>14</v>
      </c>
      <c r="AB24" s="97">
        <v>13.6</v>
      </c>
      <c r="AC24" s="130">
        <v>15.6</v>
      </c>
      <c r="AD24" s="97">
        <v>15.6</v>
      </c>
      <c r="AE24" s="97">
        <v>15.3</v>
      </c>
      <c r="AF24" s="97">
        <v>15.2</v>
      </c>
      <c r="AG24" s="97">
        <v>14.9</v>
      </c>
      <c r="AH24" s="130">
        <v>15.1</v>
      </c>
      <c r="AI24" s="97">
        <v>15.1</v>
      </c>
      <c r="AJ24" s="97">
        <v>15.9</v>
      </c>
      <c r="AK24" s="97">
        <v>17.600000000000001</v>
      </c>
      <c r="AL24" s="97">
        <v>18.7</v>
      </c>
      <c r="AM24" s="130">
        <v>20</v>
      </c>
      <c r="AN24" s="97">
        <v>20</v>
      </c>
      <c r="AO24" s="97">
        <v>20.9</v>
      </c>
      <c r="AP24" s="97">
        <v>21.9</v>
      </c>
      <c r="AQ24" s="97">
        <v>21.3</v>
      </c>
      <c r="AR24" s="130">
        <v>20.6</v>
      </c>
      <c r="AS24" s="97">
        <v>20.6</v>
      </c>
      <c r="AT24" s="97">
        <v>18.3</v>
      </c>
      <c r="AU24" s="97">
        <v>17.2</v>
      </c>
      <c r="AV24" s="97">
        <v>16.600000000000001</v>
      </c>
      <c r="AW24" s="130">
        <v>15.7</v>
      </c>
      <c r="AX24" s="97">
        <v>15.7</v>
      </c>
      <c r="AY24" s="102" t="s">
        <v>6</v>
      </c>
      <c r="AZ24" s="102" t="s">
        <v>6</v>
      </c>
      <c r="BA24" s="102" t="s">
        <v>6</v>
      </c>
      <c r="BD24" s="2"/>
      <c r="BE24" s="2"/>
      <c r="BF24" s="2"/>
      <c r="BG24" s="2"/>
      <c r="BH24" s="2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</row>
    <row r="25" spans="1:81" ht="13.35" customHeight="1" x14ac:dyDescent="0.15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152"/>
      <c r="AD25" s="152"/>
      <c r="AE25" s="152"/>
      <c r="AF25" s="152"/>
      <c r="AG25" s="152"/>
      <c r="AH25" s="113"/>
      <c r="AI25" s="115"/>
      <c r="AJ25" s="115"/>
      <c r="AK25" s="115"/>
      <c r="AL25" s="115"/>
      <c r="AM25" s="115"/>
      <c r="AN25" s="115"/>
      <c r="AO25" s="115"/>
      <c r="AP25" s="115"/>
      <c r="AQ25" s="115"/>
      <c r="AR25" s="113"/>
      <c r="AS25" s="113"/>
      <c r="AT25" s="113"/>
      <c r="AU25" s="113"/>
      <c r="AV25" s="113"/>
      <c r="AW25" s="25"/>
      <c r="AX25" s="25"/>
      <c r="AY25" s="25"/>
      <c r="AZ25" s="25"/>
      <c r="BA25" s="25"/>
      <c r="BB25" s="25"/>
      <c r="BD25" s="2"/>
      <c r="BE25" s="2"/>
      <c r="BF25" s="2"/>
      <c r="BG25" s="2"/>
      <c r="BH25" s="2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</row>
    <row r="26" spans="1:81" ht="13.35" customHeight="1" x14ac:dyDescent="0.15">
      <c r="A26" s="67" t="s">
        <v>62</v>
      </c>
      <c r="B26" s="68"/>
      <c r="C26" s="68"/>
      <c r="D26" s="68"/>
      <c r="E26" s="68"/>
      <c r="F26" s="68"/>
      <c r="G26" s="68"/>
      <c r="H26" s="68"/>
      <c r="I26" s="69"/>
      <c r="J26" s="167">
        <v>2021</v>
      </c>
      <c r="K26" s="167"/>
      <c r="L26" s="167"/>
      <c r="M26" s="167"/>
      <c r="N26" s="69"/>
      <c r="O26" s="167">
        <v>2020</v>
      </c>
      <c r="P26" s="167"/>
      <c r="Q26" s="167"/>
      <c r="R26" s="167"/>
      <c r="S26" s="69"/>
      <c r="T26" s="167">
        <v>2019</v>
      </c>
      <c r="U26" s="167"/>
      <c r="V26" s="167"/>
      <c r="W26" s="167"/>
      <c r="X26" s="69"/>
      <c r="Y26" s="167">
        <v>2018</v>
      </c>
      <c r="Z26" s="167"/>
      <c r="AA26" s="167"/>
      <c r="AB26" s="167"/>
      <c r="AC26" s="69"/>
      <c r="AD26" s="167">
        <v>2017</v>
      </c>
      <c r="AE26" s="167"/>
      <c r="AF26" s="167"/>
      <c r="AG26" s="167"/>
      <c r="AH26" s="167">
        <v>2016</v>
      </c>
      <c r="AI26" s="167"/>
      <c r="AJ26" s="167"/>
      <c r="AK26" s="167"/>
      <c r="AL26" s="167"/>
      <c r="AM26" s="167">
        <v>2015</v>
      </c>
      <c r="AN26" s="167"/>
      <c r="AO26" s="167"/>
      <c r="AP26" s="167"/>
      <c r="AQ26" s="167"/>
      <c r="AR26" s="167">
        <v>2014</v>
      </c>
      <c r="AS26" s="167"/>
      <c r="AT26" s="167"/>
      <c r="AU26" s="167"/>
      <c r="AV26" s="167"/>
      <c r="AW26" s="167">
        <v>2013</v>
      </c>
      <c r="AX26" s="167"/>
      <c r="AY26" s="167"/>
      <c r="AZ26" s="167"/>
      <c r="BA26" s="167"/>
      <c r="BB26" s="124">
        <v>2012</v>
      </c>
      <c r="BD26" s="2"/>
      <c r="BE26" s="2"/>
      <c r="BF26" s="2"/>
      <c r="BG26" s="2"/>
      <c r="BH26" s="2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</row>
    <row r="27" spans="1:81" ht="13.35" customHeight="1" x14ac:dyDescent="0.15">
      <c r="A27" s="70" t="s">
        <v>53</v>
      </c>
      <c r="B27" s="71"/>
      <c r="C27" s="71"/>
      <c r="D27" s="71"/>
      <c r="E27" s="71"/>
      <c r="F27" s="71"/>
      <c r="G27" s="71"/>
      <c r="H27" s="71"/>
      <c r="I27" s="72" t="s">
        <v>0</v>
      </c>
      <c r="J27" s="73" t="s">
        <v>8</v>
      </c>
      <c r="K27" s="73" t="s">
        <v>9</v>
      </c>
      <c r="L27" s="73" t="s">
        <v>10</v>
      </c>
      <c r="M27" s="73" t="s">
        <v>11</v>
      </c>
      <c r="N27" s="72" t="s">
        <v>0</v>
      </c>
      <c r="O27" s="73" t="s">
        <v>8</v>
      </c>
      <c r="P27" s="73" t="s">
        <v>9</v>
      </c>
      <c r="Q27" s="73" t="s">
        <v>10</v>
      </c>
      <c r="R27" s="73" t="s">
        <v>11</v>
      </c>
      <c r="S27" s="72" t="s">
        <v>0</v>
      </c>
      <c r="T27" s="73" t="s">
        <v>8</v>
      </c>
      <c r="U27" s="73" t="s">
        <v>9</v>
      </c>
      <c r="V27" s="73" t="s">
        <v>10</v>
      </c>
      <c r="W27" s="73" t="s">
        <v>11</v>
      </c>
      <c r="X27" s="72" t="s">
        <v>0</v>
      </c>
      <c r="Y27" s="73" t="s">
        <v>8</v>
      </c>
      <c r="Z27" s="73" t="s">
        <v>9</v>
      </c>
      <c r="AA27" s="73" t="s">
        <v>10</v>
      </c>
      <c r="AB27" s="73" t="s">
        <v>11</v>
      </c>
      <c r="AC27" s="72" t="s">
        <v>0</v>
      </c>
      <c r="AD27" s="73" t="s">
        <v>8</v>
      </c>
      <c r="AE27" s="73" t="s">
        <v>9</v>
      </c>
      <c r="AF27" s="73" t="s">
        <v>10</v>
      </c>
      <c r="AG27" s="73" t="s">
        <v>11</v>
      </c>
      <c r="AH27" s="73" t="s">
        <v>0</v>
      </c>
      <c r="AI27" s="73" t="s">
        <v>8</v>
      </c>
      <c r="AJ27" s="73" t="s">
        <v>9</v>
      </c>
      <c r="AK27" s="73" t="s">
        <v>10</v>
      </c>
      <c r="AL27" s="73" t="s">
        <v>11</v>
      </c>
      <c r="AM27" s="74" t="s">
        <v>0</v>
      </c>
      <c r="AN27" s="74" t="s">
        <v>8</v>
      </c>
      <c r="AO27" s="74" t="s">
        <v>9</v>
      </c>
      <c r="AP27" s="74" t="s">
        <v>10</v>
      </c>
      <c r="AQ27" s="74" t="s">
        <v>11</v>
      </c>
      <c r="AR27" s="74" t="s">
        <v>0</v>
      </c>
      <c r="AS27" s="74" t="s">
        <v>8</v>
      </c>
      <c r="AT27" s="74" t="s">
        <v>9</v>
      </c>
      <c r="AU27" s="74" t="s">
        <v>10</v>
      </c>
      <c r="AV27" s="74" t="s">
        <v>11</v>
      </c>
      <c r="AW27" s="74" t="s">
        <v>0</v>
      </c>
      <c r="AX27" s="74" t="s">
        <v>8</v>
      </c>
      <c r="AY27" s="74" t="s">
        <v>9</v>
      </c>
      <c r="AZ27" s="74" t="s">
        <v>10</v>
      </c>
      <c r="BA27" s="74" t="s">
        <v>11</v>
      </c>
      <c r="BB27" s="125" t="s">
        <v>8</v>
      </c>
      <c r="BD27" s="2"/>
      <c r="BE27" s="2"/>
      <c r="BF27" s="2"/>
      <c r="BG27" s="2"/>
      <c r="BH27" s="2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</row>
    <row r="28" spans="1:81" ht="13.35" customHeight="1" x14ac:dyDescent="0.15">
      <c r="A28" s="22" t="s">
        <v>3</v>
      </c>
      <c r="B28" s="12"/>
      <c r="C28" s="12"/>
      <c r="D28" s="12"/>
      <c r="E28" s="9"/>
      <c r="F28" s="9"/>
      <c r="G28" s="9"/>
      <c r="H28" s="9"/>
      <c r="I28" s="142">
        <v>5228.9648200000001</v>
      </c>
      <c r="J28" s="18">
        <v>5228.9648200000001</v>
      </c>
      <c r="K28" s="17">
        <v>5071</v>
      </c>
      <c r="L28" s="17">
        <v>4905</v>
      </c>
      <c r="M28" s="17">
        <v>4788.0308199999999</v>
      </c>
      <c r="N28" s="142">
        <v>4594.5848200000009</v>
      </c>
      <c r="O28" s="18">
        <v>4594.5848200000009</v>
      </c>
      <c r="P28" s="17">
        <v>4519.6938200000022</v>
      </c>
      <c r="Q28" s="17">
        <v>4409.5028200000033</v>
      </c>
      <c r="R28" s="17">
        <v>4375.0268200000019</v>
      </c>
      <c r="S28" s="142">
        <v>4335</v>
      </c>
      <c r="T28" s="18">
        <v>4335</v>
      </c>
      <c r="U28" s="17">
        <v>4347</v>
      </c>
      <c r="V28" s="17">
        <v>4228</v>
      </c>
      <c r="W28" s="17">
        <v>4034</v>
      </c>
      <c r="X28" s="142">
        <v>3853</v>
      </c>
      <c r="Y28" s="18">
        <v>3853</v>
      </c>
      <c r="Z28" s="17">
        <v>2340</v>
      </c>
      <c r="AA28" s="17">
        <v>2398</v>
      </c>
      <c r="AB28" s="17">
        <v>2487</v>
      </c>
      <c r="AC28" s="142">
        <v>2379</v>
      </c>
      <c r="AD28" s="18">
        <v>2379</v>
      </c>
      <c r="AE28" s="17">
        <v>2323</v>
      </c>
      <c r="AF28" s="17">
        <v>2224</v>
      </c>
      <c r="AG28" s="17">
        <v>2396</v>
      </c>
      <c r="AH28" s="142">
        <v>2324</v>
      </c>
      <c r="AI28" s="18">
        <v>2324</v>
      </c>
      <c r="AJ28" s="17">
        <v>2276</v>
      </c>
      <c r="AK28" s="17">
        <v>2139</v>
      </c>
      <c r="AL28" s="17">
        <v>2257</v>
      </c>
      <c r="AM28" s="29">
        <v>2155</v>
      </c>
      <c r="AN28" s="17">
        <v>2155</v>
      </c>
      <c r="AO28" s="17">
        <v>2111</v>
      </c>
      <c r="AP28" s="17">
        <v>2053</v>
      </c>
      <c r="AQ28" s="17">
        <v>2204</v>
      </c>
      <c r="AR28" s="29">
        <v>2080</v>
      </c>
      <c r="AS28" s="17">
        <v>2080</v>
      </c>
      <c r="AT28" s="17">
        <v>2344</v>
      </c>
      <c r="AU28" s="17">
        <v>2192</v>
      </c>
      <c r="AV28" s="17">
        <v>2331</v>
      </c>
      <c r="AW28" s="29">
        <v>2240</v>
      </c>
      <c r="AX28" s="17">
        <v>2240</v>
      </c>
      <c r="AY28" s="17">
        <v>2217</v>
      </c>
      <c r="AZ28" s="17">
        <v>2178</v>
      </c>
      <c r="BA28" s="17">
        <v>2309</v>
      </c>
      <c r="BB28" s="17">
        <v>2316</v>
      </c>
      <c r="BD28" s="2"/>
      <c r="BE28" s="2"/>
      <c r="BF28" s="2"/>
      <c r="BG28" s="2"/>
      <c r="BH28" s="2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</row>
    <row r="29" spans="1:81" ht="13.35" customHeight="1" x14ac:dyDescent="0.15">
      <c r="A29" s="22" t="s">
        <v>17</v>
      </c>
      <c r="B29" s="12"/>
      <c r="C29" s="12"/>
      <c r="D29" s="12"/>
      <c r="E29" s="12"/>
      <c r="F29" s="12"/>
      <c r="G29" s="12"/>
      <c r="H29" s="12"/>
      <c r="I29" s="141">
        <v>-54.814999999999998</v>
      </c>
      <c r="J29" s="17">
        <v>-54.814999999999998</v>
      </c>
      <c r="K29" s="17">
        <v>-57</v>
      </c>
      <c r="L29" s="17">
        <v>-53</v>
      </c>
      <c r="M29" s="17">
        <v>-75.093000000000004</v>
      </c>
      <c r="N29" s="141">
        <v>-67.677000000000007</v>
      </c>
      <c r="O29" s="17">
        <v>-67.677000000000007</v>
      </c>
      <c r="P29" s="17">
        <v>-65.924999999999997</v>
      </c>
      <c r="Q29" s="17">
        <v>-63.014000000000003</v>
      </c>
      <c r="R29" s="17">
        <v>-53.128999999999998</v>
      </c>
      <c r="S29" s="141">
        <v>-32</v>
      </c>
      <c r="T29" s="17">
        <v>-32</v>
      </c>
      <c r="U29" s="17">
        <v>-33</v>
      </c>
      <c r="V29" s="17">
        <v>-29</v>
      </c>
      <c r="W29" s="17">
        <v>-32</v>
      </c>
      <c r="X29" s="141">
        <v>-25</v>
      </c>
      <c r="Y29" s="17">
        <v>-25</v>
      </c>
      <c r="Z29" s="17">
        <v>-29</v>
      </c>
      <c r="AA29" s="17">
        <v>-18</v>
      </c>
      <c r="AB29" s="17">
        <v>-17</v>
      </c>
      <c r="AC29" s="141">
        <v>-16</v>
      </c>
      <c r="AD29" s="17">
        <v>-16</v>
      </c>
      <c r="AE29" s="17">
        <v>-15</v>
      </c>
      <c r="AF29" s="17">
        <v>-12</v>
      </c>
      <c r="AG29" s="17">
        <v>-15</v>
      </c>
      <c r="AH29" s="141">
        <v>-14</v>
      </c>
      <c r="AI29" s="17">
        <v>-14</v>
      </c>
      <c r="AJ29" s="17">
        <v>-13</v>
      </c>
      <c r="AK29" s="17">
        <v>-10</v>
      </c>
      <c r="AL29" s="17">
        <v>-13</v>
      </c>
      <c r="AM29" s="29">
        <v>-12</v>
      </c>
      <c r="AN29" s="17">
        <v>-12</v>
      </c>
      <c r="AO29" s="17">
        <v>-13</v>
      </c>
      <c r="AP29" s="17">
        <v>-10</v>
      </c>
      <c r="AQ29" s="17">
        <v>-14</v>
      </c>
      <c r="AR29" s="29">
        <v>-14</v>
      </c>
      <c r="AS29" s="17">
        <v>-14</v>
      </c>
      <c r="AT29" s="17">
        <v>-10</v>
      </c>
      <c r="AU29" s="17">
        <v>-7</v>
      </c>
      <c r="AV29" s="17">
        <v>-14</v>
      </c>
      <c r="AW29" s="29">
        <v>-12</v>
      </c>
      <c r="AX29" s="17">
        <v>-12</v>
      </c>
      <c r="AY29" s="17">
        <v>-13</v>
      </c>
      <c r="AZ29" s="17">
        <v>-9</v>
      </c>
      <c r="BA29" s="17">
        <v>-13</v>
      </c>
      <c r="BB29" s="17">
        <v>-13</v>
      </c>
      <c r="BD29" s="2"/>
      <c r="BE29" s="2"/>
      <c r="BF29" s="2"/>
      <c r="BG29" s="2"/>
      <c r="BH29" s="2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</row>
    <row r="30" spans="1:81" ht="13.35" customHeight="1" x14ac:dyDescent="0.15">
      <c r="A30" s="50" t="s">
        <v>52</v>
      </c>
      <c r="B30" s="9"/>
      <c r="C30" s="9"/>
      <c r="D30" s="9"/>
      <c r="E30" s="9"/>
      <c r="F30" s="9"/>
      <c r="G30" s="9"/>
      <c r="H30" s="9"/>
      <c r="I30" s="142"/>
      <c r="J30" s="18"/>
      <c r="K30" s="18"/>
      <c r="L30" s="18"/>
      <c r="M30" s="18"/>
      <c r="N30" s="142"/>
      <c r="O30" s="18"/>
      <c r="P30" s="18"/>
      <c r="Q30" s="18"/>
      <c r="R30" s="18"/>
      <c r="S30" s="142"/>
      <c r="T30" s="18"/>
      <c r="U30" s="18"/>
      <c r="V30" s="18"/>
      <c r="W30" s="18"/>
      <c r="X30" s="142"/>
      <c r="Y30" s="18"/>
      <c r="Z30" s="18"/>
      <c r="AA30" s="18"/>
      <c r="AB30" s="18"/>
      <c r="AC30" s="142"/>
      <c r="AD30" s="18"/>
      <c r="AE30" s="18"/>
      <c r="AF30" s="18"/>
      <c r="AG30" s="18"/>
      <c r="AH30" s="142"/>
      <c r="AI30" s="18"/>
      <c r="AJ30" s="18"/>
      <c r="AK30" s="18"/>
      <c r="AL30" s="18"/>
      <c r="AM30" s="58"/>
      <c r="AN30" s="18"/>
      <c r="AO30" s="18"/>
      <c r="AP30" s="18"/>
      <c r="AQ30" s="18"/>
      <c r="AR30" s="58"/>
      <c r="AS30" s="18"/>
      <c r="AT30" s="18"/>
      <c r="AU30" s="18"/>
      <c r="AV30" s="18"/>
      <c r="AW30" s="58"/>
      <c r="AX30" s="18"/>
      <c r="AY30" s="18"/>
      <c r="AZ30" s="18"/>
      <c r="BA30" s="18"/>
      <c r="BB30" s="18"/>
      <c r="BD30" s="2"/>
      <c r="BE30" s="2"/>
      <c r="BF30" s="2"/>
      <c r="BG30" s="2"/>
      <c r="BH30" s="2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</row>
    <row r="31" spans="1:81" ht="9.9499999999999993" customHeight="1" x14ac:dyDescent="0.15">
      <c r="A31" s="52" t="s">
        <v>51</v>
      </c>
      <c r="B31" s="20"/>
      <c r="C31" s="20"/>
      <c r="D31" s="20"/>
      <c r="E31" s="20"/>
      <c r="F31" s="20"/>
      <c r="G31" s="20"/>
      <c r="H31" s="20"/>
      <c r="I31" s="132">
        <v>5174.1498200000005</v>
      </c>
      <c r="J31" s="91">
        <v>5174.1498200000005</v>
      </c>
      <c r="K31" s="91">
        <v>5014</v>
      </c>
      <c r="L31" s="91">
        <v>4852</v>
      </c>
      <c r="M31" s="91">
        <v>4712.9378200000001</v>
      </c>
      <c r="N31" s="132">
        <v>4526.9078200000013</v>
      </c>
      <c r="O31" s="91">
        <v>4526.9078200000013</v>
      </c>
      <c r="P31" s="91">
        <v>4453.7688200000021</v>
      </c>
      <c r="Q31" s="91">
        <v>4346.4888200000032</v>
      </c>
      <c r="R31" s="91">
        <v>4321.897820000002</v>
      </c>
      <c r="S31" s="132">
        <v>4303</v>
      </c>
      <c r="T31" s="91">
        <v>4303</v>
      </c>
      <c r="U31" s="91">
        <v>4313</v>
      </c>
      <c r="V31" s="91">
        <v>4199</v>
      </c>
      <c r="W31" s="91">
        <v>4002</v>
      </c>
      <c r="X31" s="132">
        <v>3828</v>
      </c>
      <c r="Y31" s="91">
        <v>3828</v>
      </c>
      <c r="Z31" s="91">
        <v>2311</v>
      </c>
      <c r="AA31" s="91">
        <v>2380</v>
      </c>
      <c r="AB31" s="91">
        <v>2469</v>
      </c>
      <c r="AC31" s="132">
        <v>2363</v>
      </c>
      <c r="AD31" s="91">
        <v>2363</v>
      </c>
      <c r="AE31" s="91">
        <v>2308</v>
      </c>
      <c r="AF31" s="91">
        <v>2212</v>
      </c>
      <c r="AG31" s="91">
        <v>2381</v>
      </c>
      <c r="AH31" s="132">
        <v>2311</v>
      </c>
      <c r="AI31" s="91">
        <v>2311</v>
      </c>
      <c r="AJ31" s="91">
        <v>2263</v>
      </c>
      <c r="AK31" s="91">
        <v>2129</v>
      </c>
      <c r="AL31" s="91">
        <v>2244</v>
      </c>
      <c r="AM31" s="132">
        <v>2143</v>
      </c>
      <c r="AN31" s="91">
        <v>2143</v>
      </c>
      <c r="AO31" s="91">
        <v>2098</v>
      </c>
      <c r="AP31" s="91">
        <v>2043</v>
      </c>
      <c r="AQ31" s="91">
        <v>2190</v>
      </c>
      <c r="AR31" s="132">
        <v>2066</v>
      </c>
      <c r="AS31" s="91">
        <v>2066</v>
      </c>
      <c r="AT31" s="91">
        <v>2334</v>
      </c>
      <c r="AU31" s="91">
        <v>2185</v>
      </c>
      <c r="AV31" s="91">
        <v>2318</v>
      </c>
      <c r="AW31" s="132">
        <v>2228</v>
      </c>
      <c r="AX31" s="91">
        <v>2228</v>
      </c>
      <c r="AY31" s="91">
        <v>2204</v>
      </c>
      <c r="AZ31" s="91">
        <v>2168</v>
      </c>
      <c r="BA31" s="91">
        <v>2297</v>
      </c>
      <c r="BB31" s="91">
        <v>2303</v>
      </c>
      <c r="BD31" s="2"/>
      <c r="BE31" s="2"/>
      <c r="BF31" s="2"/>
      <c r="BG31" s="2"/>
      <c r="BH31" s="2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</row>
    <row r="32" spans="1:81" ht="13.35" customHeight="1" x14ac:dyDescent="0.15">
      <c r="A32" s="50" t="s">
        <v>54</v>
      </c>
      <c r="B32" s="8"/>
      <c r="C32" s="8"/>
      <c r="D32" s="8"/>
      <c r="E32" s="8"/>
      <c r="F32" s="8"/>
      <c r="G32" s="8"/>
      <c r="H32" s="8"/>
      <c r="I32" s="143"/>
      <c r="J32" s="92"/>
      <c r="K32" s="92"/>
      <c r="L32" s="92"/>
      <c r="M32" s="92"/>
      <c r="N32" s="143"/>
      <c r="O32" s="92"/>
      <c r="P32" s="92"/>
      <c r="Q32" s="92"/>
      <c r="R32" s="92"/>
      <c r="S32" s="143"/>
      <c r="T32" s="92"/>
      <c r="U32" s="92"/>
      <c r="V32" s="92"/>
      <c r="W32" s="92"/>
      <c r="X32" s="143"/>
      <c r="Y32" s="92"/>
      <c r="Z32" s="92"/>
      <c r="AA32" s="92"/>
      <c r="AB32" s="92"/>
      <c r="AC32" s="143"/>
      <c r="AD32" s="92"/>
      <c r="AE32" s="92"/>
      <c r="AF32" s="92"/>
      <c r="AG32" s="92"/>
      <c r="AH32" s="143"/>
      <c r="AI32" s="92"/>
      <c r="AJ32" s="92"/>
      <c r="AK32" s="92"/>
      <c r="AL32" s="92"/>
      <c r="AM32" s="129"/>
      <c r="AN32" s="92"/>
      <c r="AO32" s="92"/>
      <c r="AP32" s="92"/>
      <c r="AQ32" s="92"/>
      <c r="AR32" s="129"/>
      <c r="AS32" s="92"/>
      <c r="AT32" s="92"/>
      <c r="AU32" s="92"/>
      <c r="AV32" s="92"/>
      <c r="AW32" s="129"/>
      <c r="AX32" s="92"/>
      <c r="AY32" s="92"/>
      <c r="AZ32" s="92"/>
      <c r="BA32" s="92"/>
      <c r="BB32" s="92"/>
      <c r="BD32" s="2"/>
      <c r="BE32" s="2"/>
      <c r="BF32" s="2"/>
      <c r="BG32" s="2"/>
      <c r="BH32" s="2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</row>
    <row r="33" spans="1:81" ht="9.9499999999999993" customHeight="1" x14ac:dyDescent="0.15">
      <c r="A33" s="84" t="s">
        <v>56</v>
      </c>
      <c r="B33" s="6"/>
      <c r="C33" s="6"/>
      <c r="D33" s="6"/>
      <c r="E33" s="6"/>
      <c r="F33" s="6"/>
      <c r="G33" s="6"/>
      <c r="H33" s="6"/>
      <c r="I33" s="144"/>
      <c r="J33" s="93"/>
      <c r="K33" s="93"/>
      <c r="L33" s="93"/>
      <c r="M33" s="93"/>
      <c r="N33" s="144"/>
      <c r="O33" s="93"/>
      <c r="P33" s="93"/>
      <c r="Q33" s="93"/>
      <c r="R33" s="93"/>
      <c r="S33" s="144"/>
      <c r="T33" s="93"/>
      <c r="U33" s="93"/>
      <c r="V33" s="93"/>
      <c r="W33" s="93"/>
      <c r="X33" s="144"/>
      <c r="Y33" s="93"/>
      <c r="Z33" s="93"/>
      <c r="AA33" s="93"/>
      <c r="AB33" s="93"/>
      <c r="AC33" s="144"/>
      <c r="AD33" s="93"/>
      <c r="AE33" s="93"/>
      <c r="AF33" s="93"/>
      <c r="AG33" s="93"/>
      <c r="AH33" s="144"/>
      <c r="AI33" s="93"/>
      <c r="AJ33" s="93"/>
      <c r="AK33" s="93"/>
      <c r="AL33" s="93"/>
      <c r="AM33" s="131"/>
      <c r="AN33" s="93"/>
      <c r="AO33" s="93"/>
      <c r="AP33" s="93"/>
      <c r="AQ33" s="93"/>
      <c r="AR33" s="131"/>
      <c r="AS33" s="93"/>
      <c r="AT33" s="93"/>
      <c r="AU33" s="93"/>
      <c r="AV33" s="93"/>
      <c r="AW33" s="131"/>
      <c r="AX33" s="93"/>
      <c r="AY33" s="93"/>
      <c r="AZ33" s="93"/>
      <c r="BA33" s="93"/>
      <c r="BB33" s="93"/>
      <c r="BD33" s="2"/>
      <c r="BE33" s="2"/>
      <c r="BF33" s="2"/>
      <c r="BG33" s="2"/>
      <c r="BH33" s="2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</row>
    <row r="34" spans="1:81" ht="9.9499999999999993" customHeight="1" x14ac:dyDescent="0.15">
      <c r="A34" s="52" t="s">
        <v>55</v>
      </c>
      <c r="B34" s="20"/>
      <c r="C34" s="20"/>
      <c r="D34" s="20"/>
      <c r="E34" s="20"/>
      <c r="F34" s="20"/>
      <c r="G34" s="20"/>
      <c r="H34" s="20"/>
      <c r="I34" s="132">
        <v>4855.999092</v>
      </c>
      <c r="J34" s="91">
        <v>4855.999092</v>
      </c>
      <c r="K34" s="91">
        <v>4711.9228920000005</v>
      </c>
      <c r="L34" s="91">
        <v>4578.4206560000002</v>
      </c>
      <c r="M34" s="91">
        <v>4472.4002200000014</v>
      </c>
      <c r="N34" s="132">
        <v>4390.394220000002</v>
      </c>
      <c r="O34" s="91">
        <v>4390.394220000002</v>
      </c>
      <c r="P34" s="91">
        <v>4347.6708200000021</v>
      </c>
      <c r="Q34" s="91">
        <v>4296.6880203600012</v>
      </c>
      <c r="R34" s="91">
        <v>4227.844920380001</v>
      </c>
      <c r="S34" s="132">
        <v>4129</v>
      </c>
      <c r="T34" s="91">
        <v>4129</v>
      </c>
      <c r="U34" s="91">
        <v>3731</v>
      </c>
      <c r="V34" s="91">
        <v>3344</v>
      </c>
      <c r="W34" s="91">
        <v>2998</v>
      </c>
      <c r="X34" s="132">
        <v>2670</v>
      </c>
      <c r="Y34" s="91">
        <v>2670</v>
      </c>
      <c r="Z34" s="91">
        <v>2366</v>
      </c>
      <c r="AA34" s="91">
        <v>2347</v>
      </c>
      <c r="AB34" s="91">
        <v>2347</v>
      </c>
      <c r="AC34" s="132">
        <v>2315</v>
      </c>
      <c r="AD34" s="91">
        <v>2315</v>
      </c>
      <c r="AE34" s="91">
        <v>2295</v>
      </c>
      <c r="AF34" s="91">
        <v>2259</v>
      </c>
      <c r="AG34" s="91">
        <v>2266</v>
      </c>
      <c r="AH34" s="132">
        <v>2218</v>
      </c>
      <c r="AI34" s="91">
        <v>2218</v>
      </c>
      <c r="AJ34" s="91">
        <v>2175</v>
      </c>
      <c r="AK34" s="91">
        <v>2132</v>
      </c>
      <c r="AL34" s="91">
        <v>2144</v>
      </c>
      <c r="AM34" s="132">
        <v>2108</v>
      </c>
      <c r="AN34" s="91">
        <v>2108</v>
      </c>
      <c r="AO34" s="91">
        <v>2146</v>
      </c>
      <c r="AP34" s="91">
        <v>2164</v>
      </c>
      <c r="AQ34" s="91">
        <v>2219</v>
      </c>
      <c r="AR34" s="132">
        <v>2226</v>
      </c>
      <c r="AS34" s="91">
        <v>2226</v>
      </c>
      <c r="AT34" s="91">
        <v>2254</v>
      </c>
      <c r="AU34" s="91">
        <v>2221</v>
      </c>
      <c r="AV34" s="91">
        <v>2243</v>
      </c>
      <c r="AW34" s="132">
        <v>2240</v>
      </c>
      <c r="AX34" s="91">
        <v>2240</v>
      </c>
      <c r="AY34" s="91">
        <v>2227</v>
      </c>
      <c r="AZ34" s="91">
        <v>2207</v>
      </c>
      <c r="BA34" s="91">
        <v>2097</v>
      </c>
      <c r="BB34" s="103">
        <v>1946</v>
      </c>
      <c r="BD34" s="2"/>
      <c r="BE34" s="2"/>
      <c r="BF34" s="2"/>
      <c r="BG34" s="2"/>
      <c r="BH34" s="2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</row>
    <row r="35" spans="1:81" ht="13.35" customHeight="1" x14ac:dyDescent="0.15">
      <c r="A35" s="43"/>
      <c r="B35" s="42"/>
      <c r="C35" s="41"/>
      <c r="D35" s="41"/>
      <c r="E35" s="7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D35" s="7"/>
      <c r="AE35" s="41"/>
      <c r="AF35" s="41"/>
      <c r="AG35" s="41"/>
      <c r="AI35" s="7"/>
      <c r="AJ35" s="41"/>
      <c r="AK35" s="41"/>
      <c r="AL35" s="41"/>
      <c r="AM35" s="41"/>
      <c r="AN35" s="41"/>
      <c r="AO35" s="41"/>
      <c r="AP35" s="41"/>
      <c r="AQ35" s="41"/>
      <c r="BD35" s="2"/>
      <c r="BE35" s="2"/>
      <c r="BF35" s="2"/>
      <c r="BG35" s="2"/>
      <c r="BH35" s="2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</row>
    <row r="36" spans="1:81" ht="13.35" customHeight="1" x14ac:dyDescent="0.15">
      <c r="A36" s="43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D36" s="41"/>
      <c r="AE36" s="41"/>
      <c r="AF36" s="41"/>
      <c r="AG36" s="41"/>
      <c r="AI36" s="41"/>
      <c r="AJ36" s="41"/>
      <c r="AK36" s="41"/>
      <c r="AL36" s="41"/>
      <c r="AM36" s="41"/>
      <c r="AN36" s="41"/>
      <c r="AO36" s="41"/>
      <c r="AP36" s="41"/>
      <c r="AQ36" s="41"/>
      <c r="BD36" s="2"/>
      <c r="BE36" s="2"/>
      <c r="BF36" s="2"/>
      <c r="BG36" s="2"/>
      <c r="BH36" s="2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</row>
    <row r="37" spans="1:81" ht="13.35" customHeight="1" x14ac:dyDescent="0.15">
      <c r="A37" s="62" t="s">
        <v>19</v>
      </c>
      <c r="B37" s="63"/>
      <c r="C37" s="63"/>
      <c r="D37" s="63"/>
      <c r="E37" s="63"/>
      <c r="F37" s="63"/>
      <c r="G37" s="63"/>
      <c r="H37" s="63"/>
      <c r="I37" s="69"/>
      <c r="J37" s="167">
        <v>2021</v>
      </c>
      <c r="K37" s="167"/>
      <c r="L37" s="167"/>
      <c r="M37" s="167"/>
      <c r="N37" s="69"/>
      <c r="O37" s="167">
        <v>2020</v>
      </c>
      <c r="P37" s="167"/>
      <c r="Q37" s="167"/>
      <c r="R37" s="167"/>
      <c r="S37" s="69"/>
      <c r="T37" s="167">
        <v>2019</v>
      </c>
      <c r="U37" s="167"/>
      <c r="V37" s="167"/>
      <c r="W37" s="167"/>
      <c r="X37" s="69"/>
      <c r="Y37" s="167">
        <v>2018</v>
      </c>
      <c r="Z37" s="167"/>
      <c r="AA37" s="167"/>
      <c r="AB37" s="167"/>
      <c r="AC37" s="69"/>
      <c r="AD37" s="167">
        <v>2017</v>
      </c>
      <c r="AE37" s="167"/>
      <c r="AF37" s="167"/>
      <c r="AG37" s="167"/>
      <c r="AH37" s="167">
        <v>2016</v>
      </c>
      <c r="AI37" s="167"/>
      <c r="AJ37" s="167"/>
      <c r="AK37" s="167"/>
      <c r="AL37" s="167"/>
      <c r="AM37" s="167">
        <v>2015</v>
      </c>
      <c r="AN37" s="167"/>
      <c r="AO37" s="167"/>
      <c r="AP37" s="167"/>
      <c r="AQ37" s="167"/>
      <c r="AR37" s="167">
        <v>2014</v>
      </c>
      <c r="AS37" s="167"/>
      <c r="AT37" s="167"/>
      <c r="AU37" s="167"/>
      <c r="AV37" s="167"/>
      <c r="AW37" s="167">
        <v>2013</v>
      </c>
      <c r="AX37" s="167"/>
      <c r="AY37" s="167"/>
      <c r="AZ37" s="167"/>
      <c r="BA37" s="167"/>
      <c r="BD37" s="2"/>
      <c r="BE37" s="2"/>
      <c r="BF37" s="2"/>
      <c r="BG37" s="2"/>
      <c r="BH37" s="2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</row>
    <row r="38" spans="1:81" ht="13.35" customHeight="1" x14ac:dyDescent="0.15">
      <c r="A38" s="64" t="s">
        <v>7</v>
      </c>
      <c r="B38" s="65"/>
      <c r="C38" s="65"/>
      <c r="D38" s="65"/>
      <c r="E38" s="65"/>
      <c r="F38" s="65"/>
      <c r="G38" s="65"/>
      <c r="H38" s="65"/>
      <c r="I38" s="72" t="s">
        <v>0</v>
      </c>
      <c r="J38" s="73" t="s">
        <v>8</v>
      </c>
      <c r="K38" s="73" t="s">
        <v>9</v>
      </c>
      <c r="L38" s="73" t="s">
        <v>10</v>
      </c>
      <c r="M38" s="73" t="s">
        <v>11</v>
      </c>
      <c r="N38" s="72" t="s">
        <v>0</v>
      </c>
      <c r="O38" s="73" t="s">
        <v>8</v>
      </c>
      <c r="P38" s="73" t="s">
        <v>9</v>
      </c>
      <c r="Q38" s="73" t="s">
        <v>10</v>
      </c>
      <c r="R38" s="73" t="s">
        <v>11</v>
      </c>
      <c r="S38" s="72" t="s">
        <v>0</v>
      </c>
      <c r="T38" s="73" t="s">
        <v>8</v>
      </c>
      <c r="U38" s="73" t="s">
        <v>9</v>
      </c>
      <c r="V38" s="73" t="s">
        <v>10</v>
      </c>
      <c r="W38" s="73" t="s">
        <v>11</v>
      </c>
      <c r="X38" s="72" t="s">
        <v>0</v>
      </c>
      <c r="Y38" s="73" t="s">
        <v>8</v>
      </c>
      <c r="Z38" s="73" t="s">
        <v>9</v>
      </c>
      <c r="AA38" s="73" t="s">
        <v>10</v>
      </c>
      <c r="AB38" s="73" t="s">
        <v>11</v>
      </c>
      <c r="AC38" s="72" t="s">
        <v>0</v>
      </c>
      <c r="AD38" s="73" t="s">
        <v>8</v>
      </c>
      <c r="AE38" s="73" t="s">
        <v>9</v>
      </c>
      <c r="AF38" s="73" t="s">
        <v>10</v>
      </c>
      <c r="AG38" s="73" t="s">
        <v>11</v>
      </c>
      <c r="AH38" s="73" t="s">
        <v>0</v>
      </c>
      <c r="AI38" s="73" t="s">
        <v>8</v>
      </c>
      <c r="AJ38" s="73" t="s">
        <v>9</v>
      </c>
      <c r="AK38" s="73" t="s">
        <v>10</v>
      </c>
      <c r="AL38" s="73" t="s">
        <v>11</v>
      </c>
      <c r="AM38" s="74" t="s">
        <v>0</v>
      </c>
      <c r="AN38" s="74" t="s">
        <v>8</v>
      </c>
      <c r="AO38" s="74" t="s">
        <v>9</v>
      </c>
      <c r="AP38" s="74" t="s">
        <v>10</v>
      </c>
      <c r="AQ38" s="74" t="s">
        <v>11</v>
      </c>
      <c r="AR38" s="74" t="s">
        <v>0</v>
      </c>
      <c r="AS38" s="74" t="s">
        <v>8</v>
      </c>
      <c r="AT38" s="74" t="s">
        <v>9</v>
      </c>
      <c r="AU38" s="74" t="s">
        <v>10</v>
      </c>
      <c r="AV38" s="74" t="s">
        <v>11</v>
      </c>
      <c r="AW38" s="74" t="s">
        <v>0</v>
      </c>
      <c r="AX38" s="74" t="s">
        <v>8</v>
      </c>
      <c r="AY38" s="74" t="s">
        <v>9</v>
      </c>
      <c r="AZ38" s="74" t="s">
        <v>10</v>
      </c>
      <c r="BA38" s="74" t="s">
        <v>11</v>
      </c>
      <c r="BD38" s="2"/>
      <c r="BE38" s="2"/>
      <c r="BF38" s="2"/>
      <c r="BG38" s="2"/>
      <c r="BH38" s="2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</row>
    <row r="39" spans="1:81" ht="13.35" customHeight="1" x14ac:dyDescent="0.15">
      <c r="A39" s="22" t="s">
        <v>72</v>
      </c>
      <c r="B39" s="12"/>
      <c r="C39" s="12"/>
      <c r="D39" s="12"/>
      <c r="E39" s="16"/>
      <c r="F39" s="16"/>
      <c r="G39" s="16"/>
      <c r="H39" s="16"/>
      <c r="I39" s="29">
        <v>759.08199999999931</v>
      </c>
      <c r="J39" s="17">
        <v>759.08199999999931</v>
      </c>
      <c r="K39" s="94">
        <v>854.88899999999876</v>
      </c>
      <c r="L39" s="94">
        <v>796.86099999999954</v>
      </c>
      <c r="M39" s="94">
        <v>747.83999999999958</v>
      </c>
      <c r="N39" s="29">
        <v>596.4329999999984</v>
      </c>
      <c r="O39" s="17">
        <v>596.4329999999984</v>
      </c>
      <c r="P39" s="94">
        <v>426.27000000000163</v>
      </c>
      <c r="Q39" s="94">
        <v>406.21100000000069</v>
      </c>
      <c r="R39" s="94">
        <v>414.58899999999937</v>
      </c>
      <c r="S39" s="29">
        <v>555</v>
      </c>
      <c r="T39" s="17">
        <v>555</v>
      </c>
      <c r="U39" s="94">
        <v>495</v>
      </c>
      <c r="V39" s="94">
        <v>580</v>
      </c>
      <c r="W39" s="94">
        <v>548</v>
      </c>
      <c r="X39" s="29">
        <v>477</v>
      </c>
      <c r="Y39" s="17">
        <v>477</v>
      </c>
      <c r="Z39" s="94">
        <v>547</v>
      </c>
      <c r="AA39" s="94">
        <v>433</v>
      </c>
      <c r="AB39" s="94">
        <v>420</v>
      </c>
      <c r="AC39" s="29">
        <v>475</v>
      </c>
      <c r="AD39" s="17">
        <v>475</v>
      </c>
      <c r="AE39" s="94">
        <v>460</v>
      </c>
      <c r="AF39" s="94">
        <v>453</v>
      </c>
      <c r="AG39" s="94">
        <v>449</v>
      </c>
      <c r="AH39" s="29">
        <v>446</v>
      </c>
      <c r="AI39" s="17">
        <v>446</v>
      </c>
      <c r="AJ39" s="94">
        <v>483</v>
      </c>
      <c r="AK39" s="94">
        <v>524</v>
      </c>
      <c r="AL39" s="94">
        <v>560</v>
      </c>
      <c r="AM39" s="133">
        <v>594</v>
      </c>
      <c r="AN39" s="94">
        <v>594</v>
      </c>
      <c r="AO39" s="94">
        <v>627</v>
      </c>
      <c r="AP39" s="94">
        <v>648</v>
      </c>
      <c r="AQ39" s="94">
        <v>641</v>
      </c>
      <c r="AR39" s="133">
        <v>620</v>
      </c>
      <c r="AS39" s="94">
        <v>620</v>
      </c>
      <c r="AT39" s="95" t="s">
        <v>6</v>
      </c>
      <c r="AU39" s="95" t="s">
        <v>6</v>
      </c>
      <c r="AV39" s="95" t="s">
        <v>6</v>
      </c>
      <c r="AW39" s="133">
        <v>489</v>
      </c>
      <c r="AX39" s="94">
        <v>489</v>
      </c>
      <c r="AY39" s="95" t="s">
        <v>6</v>
      </c>
      <c r="AZ39" s="95" t="s">
        <v>6</v>
      </c>
      <c r="BA39" s="95" t="s">
        <v>6</v>
      </c>
      <c r="BD39" s="2"/>
      <c r="BE39" s="2"/>
      <c r="BF39" s="2"/>
      <c r="BG39" s="2"/>
      <c r="BH39" s="2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</row>
    <row r="40" spans="1:81" ht="13.35" customHeight="1" x14ac:dyDescent="0.15">
      <c r="A40" s="53" t="s">
        <v>73</v>
      </c>
      <c r="B40" s="12"/>
      <c r="C40" s="12"/>
      <c r="D40" s="12"/>
      <c r="E40" s="16"/>
      <c r="F40" s="16"/>
      <c r="G40" s="16"/>
      <c r="H40" s="16"/>
      <c r="I40" s="29">
        <v>115.124</v>
      </c>
      <c r="J40" s="17">
        <v>115.124</v>
      </c>
      <c r="K40" s="94">
        <v>119.066</v>
      </c>
      <c r="L40" s="94">
        <v>126.15700000000001</v>
      </c>
      <c r="M40" s="94">
        <v>130.49300000000002</v>
      </c>
      <c r="N40" s="29">
        <v>132.61600000000001</v>
      </c>
      <c r="O40" s="17">
        <v>132.61600000000001</v>
      </c>
      <c r="P40" s="94">
        <v>137.119</v>
      </c>
      <c r="Q40" s="94">
        <v>140.37200000000001</v>
      </c>
      <c r="R40" s="94">
        <v>146.04499999999999</v>
      </c>
      <c r="S40" s="29">
        <v>151</v>
      </c>
      <c r="T40" s="17">
        <v>151</v>
      </c>
      <c r="U40" s="94">
        <v>137</v>
      </c>
      <c r="V40" s="94">
        <v>116</v>
      </c>
      <c r="W40" s="94">
        <v>84</v>
      </c>
      <c r="X40" s="29">
        <v>53</v>
      </c>
      <c r="Y40" s="17">
        <v>53</v>
      </c>
      <c r="Z40" s="94">
        <v>41</v>
      </c>
      <c r="AA40" s="94">
        <v>30</v>
      </c>
      <c r="AB40" s="94">
        <v>30</v>
      </c>
      <c r="AC40" s="29">
        <v>29</v>
      </c>
      <c r="AD40" s="17">
        <v>29</v>
      </c>
      <c r="AE40" s="94">
        <v>28</v>
      </c>
      <c r="AF40" s="94">
        <v>27</v>
      </c>
      <c r="AG40" s="94">
        <v>27</v>
      </c>
      <c r="AH40" s="29">
        <v>28</v>
      </c>
      <c r="AI40" s="17">
        <v>28</v>
      </c>
      <c r="AJ40" s="94">
        <v>29</v>
      </c>
      <c r="AK40" s="94">
        <v>31</v>
      </c>
      <c r="AL40" s="94">
        <v>32</v>
      </c>
      <c r="AM40" s="133">
        <v>33</v>
      </c>
      <c r="AN40" s="94">
        <v>33</v>
      </c>
      <c r="AO40" s="94">
        <v>35</v>
      </c>
      <c r="AP40" s="94">
        <v>37</v>
      </c>
      <c r="AQ40" s="94">
        <v>39</v>
      </c>
      <c r="AR40" s="133">
        <v>41</v>
      </c>
      <c r="AS40" s="94">
        <v>41</v>
      </c>
      <c r="AT40" s="95" t="s">
        <v>6</v>
      </c>
      <c r="AU40" s="95" t="s">
        <v>6</v>
      </c>
      <c r="AV40" s="95" t="s">
        <v>6</v>
      </c>
      <c r="AW40" s="133">
        <v>50</v>
      </c>
      <c r="AX40" s="94">
        <v>50</v>
      </c>
      <c r="AY40" s="95" t="s">
        <v>6</v>
      </c>
      <c r="AZ40" s="95" t="s">
        <v>6</v>
      </c>
      <c r="BA40" s="95" t="s">
        <v>6</v>
      </c>
      <c r="BD40" s="2"/>
      <c r="BE40" s="2"/>
      <c r="BF40" s="2"/>
      <c r="BG40" s="2"/>
      <c r="BH40" s="2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</row>
    <row r="41" spans="1:81" ht="13.35" customHeight="1" x14ac:dyDescent="0.15">
      <c r="A41" s="44" t="s">
        <v>74</v>
      </c>
      <c r="B41" s="14"/>
      <c r="C41" s="14"/>
      <c r="D41" s="14"/>
      <c r="E41" s="15"/>
      <c r="F41" s="15"/>
      <c r="G41" s="15"/>
      <c r="H41" s="15"/>
      <c r="I41" s="128">
        <v>874.20599999999934</v>
      </c>
      <c r="J41" s="30">
        <v>874.20599999999934</v>
      </c>
      <c r="K41" s="48">
        <v>973.95499999999879</v>
      </c>
      <c r="L41" s="48">
        <v>923.01799999999957</v>
      </c>
      <c r="M41" s="48">
        <v>878.33299999999963</v>
      </c>
      <c r="N41" s="128">
        <v>729.04899999999839</v>
      </c>
      <c r="O41" s="30">
        <v>729.04899999999839</v>
      </c>
      <c r="P41" s="48">
        <v>563.3890000000016</v>
      </c>
      <c r="Q41" s="48">
        <v>546.58300000000077</v>
      </c>
      <c r="R41" s="48">
        <v>560.63399999999933</v>
      </c>
      <c r="S41" s="128">
        <v>706</v>
      </c>
      <c r="T41" s="30">
        <v>706</v>
      </c>
      <c r="U41" s="48">
        <v>631</v>
      </c>
      <c r="V41" s="48">
        <v>696</v>
      </c>
      <c r="W41" s="48">
        <v>632</v>
      </c>
      <c r="X41" s="128">
        <v>530</v>
      </c>
      <c r="Y41" s="30">
        <v>530</v>
      </c>
      <c r="Z41" s="48">
        <v>587</v>
      </c>
      <c r="AA41" s="48">
        <v>463</v>
      </c>
      <c r="AB41" s="48">
        <v>449</v>
      </c>
      <c r="AC41" s="128">
        <v>504</v>
      </c>
      <c r="AD41" s="30">
        <v>504</v>
      </c>
      <c r="AE41" s="48">
        <v>488</v>
      </c>
      <c r="AF41" s="48">
        <v>481</v>
      </c>
      <c r="AG41" s="48">
        <v>476</v>
      </c>
      <c r="AH41" s="128">
        <v>475</v>
      </c>
      <c r="AI41" s="30">
        <v>475</v>
      </c>
      <c r="AJ41" s="48">
        <v>513</v>
      </c>
      <c r="AK41" s="48">
        <v>555</v>
      </c>
      <c r="AL41" s="48">
        <v>592</v>
      </c>
      <c r="AM41" s="134">
        <v>627</v>
      </c>
      <c r="AN41" s="48">
        <v>627</v>
      </c>
      <c r="AO41" s="48">
        <v>662</v>
      </c>
      <c r="AP41" s="48">
        <v>685</v>
      </c>
      <c r="AQ41" s="48">
        <v>680</v>
      </c>
      <c r="AR41" s="134">
        <v>660</v>
      </c>
      <c r="AS41" s="48">
        <v>660</v>
      </c>
      <c r="AT41" s="96" t="s">
        <v>6</v>
      </c>
      <c r="AU41" s="96" t="s">
        <v>6</v>
      </c>
      <c r="AV41" s="96" t="s">
        <v>6</v>
      </c>
      <c r="AW41" s="134">
        <v>538</v>
      </c>
      <c r="AX41" s="48">
        <v>538</v>
      </c>
      <c r="AY41" s="96" t="s">
        <v>6</v>
      </c>
      <c r="AZ41" s="96" t="s">
        <v>6</v>
      </c>
      <c r="BA41" s="96" t="s">
        <v>6</v>
      </c>
      <c r="BD41" s="2"/>
      <c r="BE41" s="2"/>
      <c r="BF41" s="2"/>
      <c r="BG41" s="2"/>
      <c r="BH41" s="2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</row>
    <row r="42" spans="1:81" ht="13.35" customHeight="1" x14ac:dyDescent="0.15">
      <c r="A42" s="53" t="s">
        <v>63</v>
      </c>
      <c r="B42" s="12"/>
      <c r="C42" s="12"/>
      <c r="D42" s="12"/>
      <c r="E42" s="16"/>
      <c r="F42" s="16"/>
      <c r="G42" s="16"/>
      <c r="H42" s="16"/>
      <c r="I42" s="29">
        <v>12856.5762</v>
      </c>
      <c r="J42" s="17">
        <v>12856.5762</v>
      </c>
      <c r="K42" s="94">
        <v>12749.3532</v>
      </c>
      <c r="L42" s="94">
        <v>12613.359199999999</v>
      </c>
      <c r="M42" s="94">
        <v>12612.589600000001</v>
      </c>
      <c r="N42" s="29">
        <v>12615.7382</v>
      </c>
      <c r="O42" s="17">
        <v>12615.7382</v>
      </c>
      <c r="P42" s="94">
        <v>12802.551000000001</v>
      </c>
      <c r="Q42" s="94">
        <v>12887.541400000002</v>
      </c>
      <c r="R42" s="94">
        <v>12999.487799999999</v>
      </c>
      <c r="S42" s="29">
        <v>12616</v>
      </c>
      <c r="T42" s="17">
        <v>12616</v>
      </c>
      <c r="U42" s="94">
        <v>12264</v>
      </c>
      <c r="V42" s="94">
        <v>10798</v>
      </c>
      <c r="W42" s="94">
        <v>9296</v>
      </c>
      <c r="X42" s="29">
        <v>7787</v>
      </c>
      <c r="Y42" s="17">
        <v>7787</v>
      </c>
      <c r="Z42" s="94">
        <v>6732</v>
      </c>
      <c r="AA42" s="94">
        <v>5603</v>
      </c>
      <c r="AB42" s="94">
        <v>5549</v>
      </c>
      <c r="AC42" s="29">
        <v>5518</v>
      </c>
      <c r="AD42" s="17">
        <v>5518</v>
      </c>
      <c r="AE42" s="94">
        <v>5500</v>
      </c>
      <c r="AF42" s="94">
        <v>5479</v>
      </c>
      <c r="AG42" s="94">
        <v>5463</v>
      </c>
      <c r="AH42" s="29">
        <v>5430</v>
      </c>
      <c r="AI42" s="17">
        <v>5430</v>
      </c>
      <c r="AJ42" s="94">
        <v>5424</v>
      </c>
      <c r="AK42" s="94">
        <v>5410</v>
      </c>
      <c r="AL42" s="94">
        <v>5439</v>
      </c>
      <c r="AM42" s="133">
        <v>5438</v>
      </c>
      <c r="AN42" s="94">
        <v>5438</v>
      </c>
      <c r="AO42" s="94">
        <v>5492</v>
      </c>
      <c r="AP42" s="94">
        <v>5523</v>
      </c>
      <c r="AQ42" s="94">
        <v>5571</v>
      </c>
      <c r="AR42" s="133">
        <v>5535</v>
      </c>
      <c r="AS42" s="94">
        <v>5535</v>
      </c>
      <c r="AT42" s="95" t="s">
        <v>6</v>
      </c>
      <c r="AU42" s="95" t="s">
        <v>6</v>
      </c>
      <c r="AV42" s="95" t="s">
        <v>6</v>
      </c>
      <c r="AW42" s="133">
        <v>5558</v>
      </c>
      <c r="AX42" s="94">
        <v>5558</v>
      </c>
      <c r="AY42" s="95" t="s">
        <v>6</v>
      </c>
      <c r="AZ42" s="95" t="s">
        <v>6</v>
      </c>
      <c r="BA42" s="95" t="s">
        <v>6</v>
      </c>
      <c r="BD42" s="2"/>
      <c r="BE42" s="2"/>
      <c r="BF42" s="2"/>
      <c r="BG42" s="2"/>
      <c r="BH42" s="2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</row>
    <row r="43" spans="1:81" ht="13.35" customHeight="1" x14ac:dyDescent="0.15">
      <c r="A43" s="44" t="s">
        <v>20</v>
      </c>
      <c r="B43" s="14"/>
      <c r="C43" s="14"/>
      <c r="D43" s="14"/>
      <c r="E43" s="15"/>
      <c r="F43" s="15"/>
      <c r="G43" s="15"/>
      <c r="H43" s="15"/>
      <c r="I43" s="130">
        <v>6.7996796845492922</v>
      </c>
      <c r="J43" s="97">
        <v>6.7996796845492922</v>
      </c>
      <c r="K43" s="89">
        <v>7.6392502797710469</v>
      </c>
      <c r="L43" s="89">
        <v>7.3177809762208277</v>
      </c>
      <c r="M43" s="89">
        <v>6.9639386347748884</v>
      </c>
      <c r="N43" s="130">
        <v>5.7788849803493729</v>
      </c>
      <c r="O43" s="97">
        <v>5.7788849803493729</v>
      </c>
      <c r="P43" s="89">
        <v>4.4005995367642079</v>
      </c>
      <c r="Q43" s="89">
        <v>4.2411735724860655</v>
      </c>
      <c r="R43" s="89">
        <v>4.3127391526918419</v>
      </c>
      <c r="S43" s="130">
        <v>5.6</v>
      </c>
      <c r="T43" s="97">
        <v>5.6</v>
      </c>
      <c r="U43" s="89">
        <v>5.0999999999999996</v>
      </c>
      <c r="V43" s="89">
        <v>6.4</v>
      </c>
      <c r="W43" s="89">
        <v>6.8</v>
      </c>
      <c r="X43" s="130">
        <v>6.8</v>
      </c>
      <c r="Y43" s="97">
        <v>6.8</v>
      </c>
      <c r="Z43" s="89">
        <v>8.6999999999999993</v>
      </c>
      <c r="AA43" s="89">
        <v>8.3000000000000007</v>
      </c>
      <c r="AB43" s="89">
        <v>8.1</v>
      </c>
      <c r="AC43" s="130">
        <v>9.1</v>
      </c>
      <c r="AD43" s="97">
        <v>9.1</v>
      </c>
      <c r="AE43" s="89">
        <v>8.9</v>
      </c>
      <c r="AF43" s="89">
        <v>8.8000000000000007</v>
      </c>
      <c r="AG43" s="89">
        <v>8.6999999999999993</v>
      </c>
      <c r="AH43" s="130">
        <v>8.6999999999999993</v>
      </c>
      <c r="AI43" s="97">
        <v>8.6999999999999993</v>
      </c>
      <c r="AJ43" s="89">
        <v>9.4</v>
      </c>
      <c r="AK43" s="89">
        <v>10.3</v>
      </c>
      <c r="AL43" s="89">
        <v>10.9</v>
      </c>
      <c r="AM43" s="135">
        <v>11.5</v>
      </c>
      <c r="AN43" s="89">
        <v>11.5</v>
      </c>
      <c r="AO43" s="89">
        <v>12.1</v>
      </c>
      <c r="AP43" s="89">
        <v>12.4</v>
      </c>
      <c r="AQ43" s="89">
        <v>12.2</v>
      </c>
      <c r="AR43" s="135">
        <v>11.9</v>
      </c>
      <c r="AS43" s="89">
        <v>11.9</v>
      </c>
      <c r="AT43" s="96" t="s">
        <v>6</v>
      </c>
      <c r="AU43" s="96" t="s">
        <v>6</v>
      </c>
      <c r="AV43" s="96" t="s">
        <v>6</v>
      </c>
      <c r="AW43" s="135">
        <v>9.6999999999999993</v>
      </c>
      <c r="AX43" s="89">
        <v>9.6999999999999993</v>
      </c>
      <c r="AY43" s="96" t="s">
        <v>6</v>
      </c>
      <c r="AZ43" s="96" t="s">
        <v>6</v>
      </c>
      <c r="BA43" s="96" t="s">
        <v>6</v>
      </c>
      <c r="BD43" s="2"/>
      <c r="BE43" s="2"/>
      <c r="BF43" s="2"/>
      <c r="BG43" s="2"/>
      <c r="BH43" s="2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</row>
    <row r="44" spans="1:81" ht="13.35" customHeight="1" x14ac:dyDescent="0.15">
      <c r="A44" s="23"/>
      <c r="B44" s="6"/>
      <c r="C44" s="6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153"/>
      <c r="AD44" s="153"/>
      <c r="AE44" s="153"/>
      <c r="AF44" s="153"/>
      <c r="AG44" s="153"/>
      <c r="AH44" s="6"/>
      <c r="AI44" s="6"/>
      <c r="AJ44" s="39"/>
      <c r="AK44" s="39"/>
      <c r="AL44" s="31"/>
      <c r="AM44" s="31"/>
      <c r="AN44" s="39"/>
      <c r="AO44" s="39"/>
      <c r="AP44" s="39"/>
      <c r="AQ44" s="31"/>
      <c r="AR44" s="25"/>
      <c r="AW44" s="25"/>
      <c r="AX44" s="25"/>
      <c r="AY44" s="25"/>
      <c r="AZ44" s="25"/>
      <c r="BA44" s="25"/>
      <c r="BD44" s="2"/>
      <c r="BE44" s="2"/>
      <c r="BF44" s="2"/>
      <c r="BG44" s="2"/>
      <c r="BH44" s="2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</row>
    <row r="45" spans="1:81" ht="13.35" customHeight="1" x14ac:dyDescent="0.15">
      <c r="A45" s="62" t="s">
        <v>64</v>
      </c>
      <c r="B45" s="63"/>
      <c r="C45" s="63"/>
      <c r="D45" s="63"/>
      <c r="E45" s="63"/>
      <c r="F45" s="63"/>
      <c r="G45" s="63"/>
      <c r="H45" s="63"/>
      <c r="I45" s="69"/>
      <c r="J45" s="167">
        <v>2021</v>
      </c>
      <c r="K45" s="167"/>
      <c r="L45" s="167"/>
      <c r="M45" s="167"/>
      <c r="N45" s="69"/>
      <c r="O45" s="167">
        <v>2020</v>
      </c>
      <c r="P45" s="167"/>
      <c r="Q45" s="167"/>
      <c r="R45" s="167"/>
      <c r="S45" s="69"/>
      <c r="T45" s="167">
        <v>2019</v>
      </c>
      <c r="U45" s="167"/>
      <c r="V45" s="167"/>
      <c r="W45" s="167"/>
      <c r="X45" s="69"/>
      <c r="Y45" s="167">
        <v>2018</v>
      </c>
      <c r="Z45" s="167"/>
      <c r="AA45" s="167"/>
      <c r="AB45" s="167"/>
      <c r="AC45" s="69"/>
      <c r="AD45" s="167">
        <v>2017</v>
      </c>
      <c r="AE45" s="167"/>
      <c r="AF45" s="167"/>
      <c r="AG45" s="167"/>
      <c r="AH45" s="167">
        <v>2016</v>
      </c>
      <c r="AI45" s="167"/>
      <c r="AJ45" s="167"/>
      <c r="AK45" s="167"/>
      <c r="AL45" s="167"/>
      <c r="AM45" s="168">
        <v>2015</v>
      </c>
      <c r="AN45" s="168"/>
      <c r="AO45" s="168"/>
      <c r="AP45" s="168"/>
      <c r="AQ45" s="168"/>
      <c r="AR45" s="168">
        <v>2014</v>
      </c>
      <c r="AS45" s="168"/>
      <c r="AT45" s="168"/>
      <c r="AU45" s="168"/>
      <c r="AV45" s="168"/>
      <c r="AW45" s="168">
        <v>2013</v>
      </c>
      <c r="AX45" s="168"/>
      <c r="AY45" s="168"/>
      <c r="AZ45" s="168"/>
      <c r="BA45" s="168"/>
      <c r="BB45" s="126">
        <v>2012</v>
      </c>
      <c r="BD45" s="2"/>
      <c r="BE45" s="2"/>
      <c r="BF45" s="2"/>
      <c r="BG45" s="2"/>
      <c r="BH45" s="2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</row>
    <row r="46" spans="1:81" ht="13.35" customHeight="1" x14ac:dyDescent="0.15">
      <c r="A46" s="64" t="s">
        <v>7</v>
      </c>
      <c r="B46" s="65"/>
      <c r="C46" s="65"/>
      <c r="D46" s="65"/>
      <c r="E46" s="65"/>
      <c r="F46" s="65"/>
      <c r="G46" s="65"/>
      <c r="H46" s="65"/>
      <c r="I46" s="72" t="s">
        <v>0</v>
      </c>
      <c r="J46" s="73" t="s">
        <v>8</v>
      </c>
      <c r="K46" s="73" t="s">
        <v>9</v>
      </c>
      <c r="L46" s="73" t="s">
        <v>10</v>
      </c>
      <c r="M46" s="73" t="s">
        <v>11</v>
      </c>
      <c r="N46" s="72" t="s">
        <v>0</v>
      </c>
      <c r="O46" s="73" t="s">
        <v>8</v>
      </c>
      <c r="P46" s="73" t="s">
        <v>9</v>
      </c>
      <c r="Q46" s="73" t="s">
        <v>10</v>
      </c>
      <c r="R46" s="73" t="s">
        <v>11</v>
      </c>
      <c r="S46" s="72" t="s">
        <v>0</v>
      </c>
      <c r="T46" s="73" t="s">
        <v>8</v>
      </c>
      <c r="U46" s="73" t="s">
        <v>9</v>
      </c>
      <c r="V46" s="73" t="s">
        <v>10</v>
      </c>
      <c r="W46" s="73" t="s">
        <v>11</v>
      </c>
      <c r="X46" s="72" t="s">
        <v>0</v>
      </c>
      <c r="Y46" s="73" t="s">
        <v>8</v>
      </c>
      <c r="Z46" s="73" t="s">
        <v>9</v>
      </c>
      <c r="AA46" s="73" t="s">
        <v>10</v>
      </c>
      <c r="AB46" s="73" t="s">
        <v>11</v>
      </c>
      <c r="AC46" s="72" t="s">
        <v>0</v>
      </c>
      <c r="AD46" s="73" t="s">
        <v>8</v>
      </c>
      <c r="AE46" s="73" t="s">
        <v>9</v>
      </c>
      <c r="AF46" s="73" t="s">
        <v>10</v>
      </c>
      <c r="AG46" s="73" t="s">
        <v>11</v>
      </c>
      <c r="AH46" s="73" t="s">
        <v>0</v>
      </c>
      <c r="AI46" s="73" t="s">
        <v>8</v>
      </c>
      <c r="AJ46" s="73" t="s">
        <v>9</v>
      </c>
      <c r="AK46" s="73" t="s">
        <v>10</v>
      </c>
      <c r="AL46" s="73" t="s">
        <v>11</v>
      </c>
      <c r="AM46" s="66" t="s">
        <v>0</v>
      </c>
      <c r="AN46" s="66" t="s">
        <v>8</v>
      </c>
      <c r="AO46" s="66" t="s">
        <v>9</v>
      </c>
      <c r="AP46" s="66" t="s">
        <v>10</v>
      </c>
      <c r="AQ46" s="66" t="s">
        <v>11</v>
      </c>
      <c r="AR46" s="66" t="s">
        <v>0</v>
      </c>
      <c r="AS46" s="66" t="s">
        <v>8</v>
      </c>
      <c r="AT46" s="66" t="s">
        <v>9</v>
      </c>
      <c r="AU46" s="66" t="s">
        <v>10</v>
      </c>
      <c r="AV46" s="66" t="s">
        <v>11</v>
      </c>
      <c r="AW46" s="66" t="s">
        <v>0</v>
      </c>
      <c r="AX46" s="66" t="s">
        <v>8</v>
      </c>
      <c r="AY46" s="66" t="s">
        <v>9</v>
      </c>
      <c r="AZ46" s="66" t="s">
        <v>10</v>
      </c>
      <c r="BA46" s="66" t="s">
        <v>11</v>
      </c>
      <c r="BB46" s="127" t="s">
        <v>8</v>
      </c>
      <c r="BD46" s="2"/>
      <c r="BE46" s="2"/>
      <c r="BF46" s="2"/>
      <c r="BG46" s="2"/>
      <c r="BH46" s="2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</row>
    <row r="47" spans="1:81" ht="13.35" customHeight="1" x14ac:dyDescent="0.15">
      <c r="A47" s="22" t="s">
        <v>12</v>
      </c>
      <c r="B47" s="12"/>
      <c r="C47" s="12"/>
      <c r="D47" s="12"/>
      <c r="E47" s="12"/>
      <c r="F47" s="12"/>
      <c r="G47" s="12"/>
      <c r="H47" s="12"/>
      <c r="I47" s="58">
        <v>13229.079</v>
      </c>
      <c r="J47" s="18">
        <v>13229.079</v>
      </c>
      <c r="K47" s="17">
        <v>13219</v>
      </c>
      <c r="L47" s="17">
        <v>12787</v>
      </c>
      <c r="M47" s="17">
        <v>12854.49</v>
      </c>
      <c r="N47" s="58">
        <v>12193.312</v>
      </c>
      <c r="O47" s="18">
        <v>12193.312</v>
      </c>
      <c r="P47" s="17">
        <v>12692.705999999998</v>
      </c>
      <c r="Q47" s="17">
        <v>12539.726999999999</v>
      </c>
      <c r="R47" s="17">
        <v>12782.713000000002</v>
      </c>
      <c r="S47" s="58">
        <v>12870</v>
      </c>
      <c r="T47" s="18">
        <v>12870</v>
      </c>
      <c r="U47" s="17">
        <v>13127</v>
      </c>
      <c r="V47" s="17">
        <v>13118</v>
      </c>
      <c r="W47" s="17">
        <v>13099</v>
      </c>
      <c r="X47" s="58">
        <v>10863</v>
      </c>
      <c r="Y47" s="18">
        <v>10863</v>
      </c>
      <c r="Z47" s="17">
        <v>11111</v>
      </c>
      <c r="AA47" s="17">
        <v>5798</v>
      </c>
      <c r="AB47" s="17">
        <v>5608</v>
      </c>
      <c r="AC47" s="58">
        <v>5554</v>
      </c>
      <c r="AD47" s="18">
        <v>5554</v>
      </c>
      <c r="AE47" s="17">
        <v>5590</v>
      </c>
      <c r="AF47" s="17">
        <v>5465</v>
      </c>
      <c r="AG47" s="17">
        <v>5528</v>
      </c>
      <c r="AH47" s="58">
        <v>5452</v>
      </c>
      <c r="AI47" s="18">
        <v>5452</v>
      </c>
      <c r="AJ47" s="17">
        <v>5466</v>
      </c>
      <c r="AK47" s="17">
        <v>5481</v>
      </c>
      <c r="AL47" s="17">
        <v>5387</v>
      </c>
      <c r="AM47" s="29">
        <v>5361</v>
      </c>
      <c r="AN47" s="17">
        <v>5361</v>
      </c>
      <c r="AO47" s="17">
        <v>5426</v>
      </c>
      <c r="AP47" s="17">
        <v>5392</v>
      </c>
      <c r="AQ47" s="17">
        <v>5627</v>
      </c>
      <c r="AR47" s="29">
        <v>5384</v>
      </c>
      <c r="AS47" s="17">
        <v>5384</v>
      </c>
      <c r="AT47" s="17">
        <v>5631</v>
      </c>
      <c r="AU47" s="17">
        <v>5580</v>
      </c>
      <c r="AV47" s="17">
        <v>5634</v>
      </c>
      <c r="AW47" s="29">
        <v>5444</v>
      </c>
      <c r="AX47" s="17">
        <v>5444</v>
      </c>
      <c r="AY47" s="17">
        <v>5436</v>
      </c>
      <c r="AZ47" s="17">
        <v>5535</v>
      </c>
      <c r="BA47" s="17">
        <v>5667</v>
      </c>
      <c r="BB47" s="17">
        <v>5708</v>
      </c>
      <c r="BD47" s="2"/>
      <c r="BE47" s="2"/>
      <c r="BF47" s="2"/>
      <c r="BG47" s="2"/>
      <c r="BH47" s="2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</row>
    <row r="48" spans="1:81" ht="13.35" customHeight="1" x14ac:dyDescent="0.15">
      <c r="A48" s="50" t="s">
        <v>57</v>
      </c>
      <c r="B48" s="9"/>
      <c r="C48" s="9"/>
      <c r="D48" s="9"/>
      <c r="E48" s="9"/>
      <c r="F48" s="9"/>
      <c r="G48" s="9"/>
      <c r="H48" s="9"/>
      <c r="I48" s="58"/>
      <c r="J48" s="18"/>
      <c r="K48" s="18"/>
      <c r="L48" s="18"/>
      <c r="M48" s="18"/>
      <c r="N48" s="58"/>
      <c r="O48" s="18"/>
      <c r="P48" s="18"/>
      <c r="Q48" s="18"/>
      <c r="R48" s="18"/>
      <c r="S48" s="58"/>
      <c r="T48" s="18"/>
      <c r="U48" s="18"/>
      <c r="V48" s="18"/>
      <c r="W48" s="18"/>
      <c r="X48" s="58"/>
      <c r="Y48" s="18"/>
      <c r="Z48" s="18"/>
      <c r="AA48" s="18"/>
      <c r="AB48" s="18"/>
      <c r="AC48" s="58"/>
      <c r="AD48" s="18"/>
      <c r="AE48" s="18"/>
      <c r="AF48" s="18"/>
      <c r="AG48" s="18"/>
      <c r="AH48" s="58"/>
      <c r="AI48" s="18"/>
      <c r="AJ48" s="18"/>
      <c r="AK48" s="18"/>
      <c r="AL48" s="18"/>
      <c r="AM48" s="58"/>
      <c r="AN48" s="18"/>
      <c r="AO48" s="18"/>
      <c r="AP48" s="18"/>
      <c r="AQ48" s="18"/>
      <c r="AR48" s="58"/>
      <c r="AS48" s="18"/>
      <c r="AT48" s="18"/>
      <c r="AU48" s="18"/>
      <c r="AV48" s="18"/>
      <c r="AW48" s="58"/>
      <c r="AX48" s="18"/>
      <c r="AY48" s="18"/>
      <c r="AZ48" s="18"/>
      <c r="BA48" s="18"/>
      <c r="BB48" s="18"/>
      <c r="BD48" s="2"/>
      <c r="BE48" s="2"/>
      <c r="BF48" s="2"/>
      <c r="BG48" s="2"/>
      <c r="BH48" s="2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</row>
    <row r="49" spans="1:81" ht="9.9499999999999993" customHeight="1" x14ac:dyDescent="0.15">
      <c r="A49" s="52" t="s">
        <v>55</v>
      </c>
      <c r="B49" s="20"/>
      <c r="C49" s="20"/>
      <c r="D49" s="20"/>
      <c r="E49" s="20"/>
      <c r="F49" s="20"/>
      <c r="G49" s="20"/>
      <c r="H49" s="20"/>
      <c r="I49" s="132">
        <v>12856.5762</v>
      </c>
      <c r="J49" s="91">
        <v>12856.5762</v>
      </c>
      <c r="K49" s="91">
        <v>12749.301599999999</v>
      </c>
      <c r="L49" s="91">
        <v>12613.446999999998</v>
      </c>
      <c r="M49" s="91">
        <v>12612.589600000001</v>
      </c>
      <c r="N49" s="132">
        <v>12615.7382</v>
      </c>
      <c r="O49" s="91">
        <v>12615.7382</v>
      </c>
      <c r="P49" s="91">
        <v>12802.551000000001</v>
      </c>
      <c r="Q49" s="91">
        <v>12887.541400000002</v>
      </c>
      <c r="R49" s="91">
        <v>12999.487799999999</v>
      </c>
      <c r="S49" s="91">
        <v>12616</v>
      </c>
      <c r="T49" s="91">
        <v>12616</v>
      </c>
      <c r="U49" s="91">
        <v>12264</v>
      </c>
      <c r="V49" s="91">
        <v>10798</v>
      </c>
      <c r="W49" s="91">
        <v>9296</v>
      </c>
      <c r="X49" s="132">
        <v>7787</v>
      </c>
      <c r="Y49" s="91">
        <v>7787</v>
      </c>
      <c r="Z49" s="91">
        <v>6732</v>
      </c>
      <c r="AA49" s="91">
        <v>5603</v>
      </c>
      <c r="AB49" s="91">
        <v>5549</v>
      </c>
      <c r="AC49" s="132">
        <v>5518</v>
      </c>
      <c r="AD49" s="91">
        <v>5518</v>
      </c>
      <c r="AE49" s="91">
        <v>5500</v>
      </c>
      <c r="AF49" s="91">
        <v>5479</v>
      </c>
      <c r="AG49" s="91">
        <v>5463</v>
      </c>
      <c r="AH49" s="132">
        <v>5430</v>
      </c>
      <c r="AI49" s="91">
        <v>5430</v>
      </c>
      <c r="AJ49" s="91">
        <v>5424</v>
      </c>
      <c r="AK49" s="91">
        <v>5410</v>
      </c>
      <c r="AL49" s="91">
        <v>5439</v>
      </c>
      <c r="AM49" s="132">
        <v>5438</v>
      </c>
      <c r="AN49" s="91">
        <v>5438</v>
      </c>
      <c r="AO49" s="91">
        <v>5492</v>
      </c>
      <c r="AP49" s="91">
        <v>5523</v>
      </c>
      <c r="AQ49" s="91">
        <v>5571</v>
      </c>
      <c r="AR49" s="132">
        <v>5535</v>
      </c>
      <c r="AS49" s="91">
        <v>5535</v>
      </c>
      <c r="AT49" s="91">
        <v>5545</v>
      </c>
      <c r="AU49" s="91">
        <v>5526</v>
      </c>
      <c r="AV49" s="91">
        <v>5543</v>
      </c>
      <c r="AW49" s="132">
        <v>5558</v>
      </c>
      <c r="AX49" s="91">
        <v>5558</v>
      </c>
      <c r="AY49" s="91">
        <v>5606</v>
      </c>
      <c r="AZ49" s="91">
        <v>5654</v>
      </c>
      <c r="BA49" s="91">
        <v>5187</v>
      </c>
      <c r="BB49" s="103">
        <v>4664</v>
      </c>
      <c r="BD49" s="2"/>
      <c r="BE49" s="2"/>
      <c r="BF49" s="2"/>
      <c r="BG49" s="2"/>
      <c r="BH49" s="2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</row>
    <row r="50" spans="1:81" ht="13.35" customHeight="1" x14ac:dyDescent="0.15">
      <c r="A50" s="23"/>
      <c r="B50" s="6"/>
      <c r="C50" s="6"/>
      <c r="D50" s="6"/>
      <c r="E50" s="7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BD50" s="2"/>
      <c r="BE50" s="2"/>
      <c r="BF50" s="2"/>
      <c r="BG50" s="2"/>
      <c r="BH50" s="2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</row>
    <row r="51" spans="1:81" ht="13.35" customHeight="1" x14ac:dyDescent="0.15">
      <c r="A51" s="23"/>
      <c r="B51" s="6"/>
      <c r="C51" s="6"/>
      <c r="D51" s="6"/>
      <c r="E51" s="7"/>
      <c r="F51" s="7"/>
      <c r="G51" s="28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BD51" s="2"/>
      <c r="BE51" s="2"/>
      <c r="BF51" s="2"/>
      <c r="BG51" s="2"/>
      <c r="BH51" s="2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</row>
    <row r="52" spans="1:81" ht="13.35" customHeight="1" x14ac:dyDescent="0.15">
      <c r="A52" s="62" t="s">
        <v>22</v>
      </c>
      <c r="B52" s="63"/>
      <c r="C52" s="63"/>
      <c r="D52" s="63"/>
      <c r="E52" s="63"/>
      <c r="F52" s="63"/>
      <c r="G52" s="63"/>
      <c r="H52" s="63"/>
      <c r="I52" s="69"/>
      <c r="J52" s="167">
        <v>2021</v>
      </c>
      <c r="K52" s="167"/>
      <c r="L52" s="167"/>
      <c r="M52" s="167"/>
      <c r="N52" s="69"/>
      <c r="O52" s="167">
        <v>2020</v>
      </c>
      <c r="P52" s="167"/>
      <c r="Q52" s="167"/>
      <c r="R52" s="167"/>
      <c r="S52" s="69"/>
      <c r="T52" s="167">
        <v>2019</v>
      </c>
      <c r="U52" s="167"/>
      <c r="V52" s="167"/>
      <c r="W52" s="167"/>
      <c r="X52" s="69"/>
      <c r="Y52" s="167">
        <v>2018</v>
      </c>
      <c r="Z52" s="167"/>
      <c r="AA52" s="167"/>
      <c r="AB52" s="167"/>
      <c r="AC52" s="69"/>
      <c r="AD52" s="167">
        <v>2017</v>
      </c>
      <c r="AE52" s="167"/>
      <c r="AF52" s="167"/>
      <c r="AG52" s="167"/>
      <c r="AH52" s="167">
        <v>2016</v>
      </c>
      <c r="AI52" s="167"/>
      <c r="AJ52" s="167"/>
      <c r="AK52" s="167"/>
      <c r="AL52" s="167"/>
      <c r="AM52" s="168">
        <v>2015</v>
      </c>
      <c r="AN52" s="168"/>
      <c r="AO52" s="168"/>
      <c r="AP52" s="168"/>
      <c r="AQ52" s="168"/>
      <c r="AR52" s="168">
        <v>2014</v>
      </c>
      <c r="AS52" s="168"/>
      <c r="AT52" s="168"/>
      <c r="AU52" s="168"/>
      <c r="AV52" s="168"/>
      <c r="AW52" s="168">
        <v>2013</v>
      </c>
      <c r="AX52" s="168"/>
      <c r="AY52" s="168"/>
      <c r="AZ52" s="168"/>
      <c r="BA52" s="168"/>
      <c r="BD52" s="2"/>
      <c r="BE52" s="2"/>
      <c r="BF52" s="2"/>
      <c r="BG52" s="2"/>
      <c r="BH52" s="2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</row>
    <row r="53" spans="1:81" ht="13.35" customHeight="1" x14ac:dyDescent="0.15">
      <c r="A53" s="64" t="s">
        <v>7</v>
      </c>
      <c r="B53" s="65"/>
      <c r="C53" s="65"/>
      <c r="D53" s="65"/>
      <c r="E53" s="65"/>
      <c r="F53" s="65"/>
      <c r="G53" s="65"/>
      <c r="H53" s="65"/>
      <c r="I53" s="72" t="s">
        <v>0</v>
      </c>
      <c r="J53" s="73" t="s">
        <v>8</v>
      </c>
      <c r="K53" s="73" t="s">
        <v>9</v>
      </c>
      <c r="L53" s="73" t="s">
        <v>10</v>
      </c>
      <c r="M53" s="73" t="s">
        <v>11</v>
      </c>
      <c r="N53" s="72" t="s">
        <v>0</v>
      </c>
      <c r="O53" s="73" t="s">
        <v>8</v>
      </c>
      <c r="P53" s="73" t="s">
        <v>9</v>
      </c>
      <c r="Q53" s="73" t="s">
        <v>10</v>
      </c>
      <c r="R53" s="73" t="s">
        <v>11</v>
      </c>
      <c r="S53" s="72" t="s">
        <v>0</v>
      </c>
      <c r="T53" s="73" t="s">
        <v>8</v>
      </c>
      <c r="U53" s="73" t="s">
        <v>9</v>
      </c>
      <c r="V53" s="73" t="s">
        <v>10</v>
      </c>
      <c r="W53" s="73" t="s">
        <v>11</v>
      </c>
      <c r="X53" s="72" t="s">
        <v>0</v>
      </c>
      <c r="Y53" s="73" t="s">
        <v>8</v>
      </c>
      <c r="Z53" s="73" t="s">
        <v>9</v>
      </c>
      <c r="AA53" s="73" t="s">
        <v>10</v>
      </c>
      <c r="AB53" s="73" t="s">
        <v>11</v>
      </c>
      <c r="AC53" s="72" t="s">
        <v>0</v>
      </c>
      <c r="AD53" s="73" t="s">
        <v>8</v>
      </c>
      <c r="AE53" s="73" t="s">
        <v>9</v>
      </c>
      <c r="AF53" s="73" t="s">
        <v>10</v>
      </c>
      <c r="AG53" s="73" t="s">
        <v>11</v>
      </c>
      <c r="AH53" s="73" t="s">
        <v>0</v>
      </c>
      <c r="AI53" s="73" t="s">
        <v>8</v>
      </c>
      <c r="AJ53" s="73" t="s">
        <v>9</v>
      </c>
      <c r="AK53" s="73" t="s">
        <v>10</v>
      </c>
      <c r="AL53" s="73" t="s">
        <v>11</v>
      </c>
      <c r="AM53" s="66" t="s">
        <v>0</v>
      </c>
      <c r="AN53" s="66" t="s">
        <v>8</v>
      </c>
      <c r="AO53" s="66" t="s">
        <v>9</v>
      </c>
      <c r="AP53" s="66" t="s">
        <v>10</v>
      </c>
      <c r="AQ53" s="66" t="s">
        <v>11</v>
      </c>
      <c r="AR53" s="66" t="s">
        <v>0</v>
      </c>
      <c r="AS53" s="66" t="s">
        <v>8</v>
      </c>
      <c r="AT53" s="66" t="s">
        <v>9</v>
      </c>
      <c r="AU53" s="66" t="s">
        <v>10</v>
      </c>
      <c r="AV53" s="66" t="s">
        <v>11</v>
      </c>
      <c r="AW53" s="66" t="s">
        <v>0</v>
      </c>
      <c r="AX53" s="66" t="s">
        <v>8</v>
      </c>
      <c r="AY53" s="66" t="s">
        <v>9</v>
      </c>
      <c r="AZ53" s="66" t="s">
        <v>10</v>
      </c>
      <c r="BA53" s="66" t="s">
        <v>11</v>
      </c>
      <c r="BD53" s="2"/>
      <c r="BE53" s="2"/>
      <c r="BF53" s="2"/>
      <c r="BG53" s="2"/>
      <c r="BH53" s="2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</row>
    <row r="54" spans="1:81" ht="13.35" customHeight="1" x14ac:dyDescent="0.15">
      <c r="A54" s="22" t="s">
        <v>75</v>
      </c>
      <c r="B54" s="12"/>
      <c r="C54" s="12"/>
      <c r="D54" s="12"/>
      <c r="E54" s="16"/>
      <c r="F54" s="16"/>
      <c r="G54" s="16"/>
      <c r="H54" s="16"/>
      <c r="I54" s="29">
        <v>759.08199999999931</v>
      </c>
      <c r="J54" s="17">
        <v>759.08199999999931</v>
      </c>
      <c r="K54" s="17">
        <v>854.88899999999876</v>
      </c>
      <c r="L54" s="17">
        <v>796.86099999999954</v>
      </c>
      <c r="M54" s="17">
        <v>747.83999999999958</v>
      </c>
      <c r="N54" s="29">
        <v>596.4329999999984</v>
      </c>
      <c r="O54" s="17">
        <v>596.4329999999984</v>
      </c>
      <c r="P54" s="17">
        <v>426.27000000000163</v>
      </c>
      <c r="Q54" s="17">
        <v>406.21100000000069</v>
      </c>
      <c r="R54" s="17">
        <v>414.58899999999937</v>
      </c>
      <c r="S54" s="29">
        <v>555</v>
      </c>
      <c r="T54" s="17">
        <v>555</v>
      </c>
      <c r="U54" s="17">
        <v>495</v>
      </c>
      <c r="V54" s="17">
        <v>580</v>
      </c>
      <c r="W54" s="17">
        <v>548</v>
      </c>
      <c r="X54" s="29">
        <v>477</v>
      </c>
      <c r="Y54" s="17">
        <v>477</v>
      </c>
      <c r="Z54" s="17">
        <v>547</v>
      </c>
      <c r="AA54" s="17">
        <v>433</v>
      </c>
      <c r="AB54" s="17">
        <v>420</v>
      </c>
      <c r="AC54" s="29">
        <v>475</v>
      </c>
      <c r="AD54" s="17">
        <v>475</v>
      </c>
      <c r="AE54" s="17">
        <v>460</v>
      </c>
      <c r="AF54" s="17">
        <v>453</v>
      </c>
      <c r="AG54" s="17">
        <v>449</v>
      </c>
      <c r="AH54" s="29">
        <v>446</v>
      </c>
      <c r="AI54" s="17">
        <v>446</v>
      </c>
      <c r="AJ54" s="17">
        <v>483</v>
      </c>
      <c r="AK54" s="17">
        <v>524</v>
      </c>
      <c r="AL54" s="17">
        <v>560</v>
      </c>
      <c r="AM54" s="29">
        <v>594</v>
      </c>
      <c r="AN54" s="17">
        <v>594</v>
      </c>
      <c r="AO54" s="17">
        <v>627</v>
      </c>
      <c r="AP54" s="17">
        <v>648</v>
      </c>
      <c r="AQ54" s="17">
        <v>641</v>
      </c>
      <c r="AR54" s="29">
        <v>620</v>
      </c>
      <c r="AS54" s="17">
        <v>620</v>
      </c>
      <c r="AT54" s="88" t="s">
        <v>6</v>
      </c>
      <c r="AU54" s="88" t="s">
        <v>6</v>
      </c>
      <c r="AV54" s="88" t="s">
        <v>6</v>
      </c>
      <c r="AW54" s="29">
        <v>489</v>
      </c>
      <c r="AX54" s="17">
        <v>489</v>
      </c>
      <c r="AY54" s="88" t="s">
        <v>6</v>
      </c>
      <c r="AZ54" s="88" t="s">
        <v>6</v>
      </c>
      <c r="BA54" s="88" t="s">
        <v>6</v>
      </c>
      <c r="BD54" s="2"/>
      <c r="BE54" s="2"/>
      <c r="BF54" s="2"/>
      <c r="BG54" s="2"/>
      <c r="BH54" s="2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</row>
    <row r="55" spans="1:81" ht="13.35" customHeight="1" x14ac:dyDescent="0.15">
      <c r="A55" s="53" t="s">
        <v>73</v>
      </c>
      <c r="B55" s="12"/>
      <c r="C55" s="12"/>
      <c r="D55" s="12"/>
      <c r="E55" s="16"/>
      <c r="F55" s="16"/>
      <c r="G55" s="16"/>
      <c r="H55" s="16"/>
      <c r="I55" s="29">
        <v>115.124</v>
      </c>
      <c r="J55" s="17">
        <v>115.124</v>
      </c>
      <c r="K55" s="17">
        <v>119.066</v>
      </c>
      <c r="L55" s="17">
        <v>126.15700000000001</v>
      </c>
      <c r="M55" s="17">
        <v>130.49300000000002</v>
      </c>
      <c r="N55" s="29">
        <v>132.61600000000001</v>
      </c>
      <c r="O55" s="17">
        <v>132.61600000000001</v>
      </c>
      <c r="P55" s="17">
        <v>137.119</v>
      </c>
      <c r="Q55" s="17">
        <v>140.37200000000001</v>
      </c>
      <c r="R55" s="17">
        <v>146.04499999999999</v>
      </c>
      <c r="S55" s="29">
        <v>151</v>
      </c>
      <c r="T55" s="17">
        <v>151</v>
      </c>
      <c r="U55" s="17">
        <v>137</v>
      </c>
      <c r="V55" s="17">
        <v>116</v>
      </c>
      <c r="W55" s="17">
        <v>84</v>
      </c>
      <c r="X55" s="29">
        <v>53</v>
      </c>
      <c r="Y55" s="17">
        <v>53</v>
      </c>
      <c r="Z55" s="17">
        <v>41</v>
      </c>
      <c r="AA55" s="17">
        <v>30</v>
      </c>
      <c r="AB55" s="17">
        <v>30</v>
      </c>
      <c r="AC55" s="29">
        <v>29</v>
      </c>
      <c r="AD55" s="17">
        <v>29</v>
      </c>
      <c r="AE55" s="17">
        <v>28</v>
      </c>
      <c r="AF55" s="17">
        <v>27</v>
      </c>
      <c r="AG55" s="17">
        <v>27</v>
      </c>
      <c r="AH55" s="29">
        <v>28</v>
      </c>
      <c r="AI55" s="17">
        <v>28</v>
      </c>
      <c r="AJ55" s="17">
        <v>29</v>
      </c>
      <c r="AK55" s="17">
        <v>31</v>
      </c>
      <c r="AL55" s="17">
        <v>32</v>
      </c>
      <c r="AM55" s="29">
        <v>33</v>
      </c>
      <c r="AN55" s="17">
        <v>33</v>
      </c>
      <c r="AO55" s="17">
        <v>35</v>
      </c>
      <c r="AP55" s="17">
        <v>37</v>
      </c>
      <c r="AQ55" s="17">
        <v>39</v>
      </c>
      <c r="AR55" s="29">
        <v>41</v>
      </c>
      <c r="AS55" s="17">
        <v>41</v>
      </c>
      <c r="AT55" s="88" t="s">
        <v>6</v>
      </c>
      <c r="AU55" s="88" t="s">
        <v>6</v>
      </c>
      <c r="AV55" s="88" t="s">
        <v>6</v>
      </c>
      <c r="AW55" s="29">
        <v>50</v>
      </c>
      <c r="AX55" s="17">
        <v>50</v>
      </c>
      <c r="AY55" s="88" t="s">
        <v>6</v>
      </c>
      <c r="AZ55" s="88" t="s">
        <v>6</v>
      </c>
      <c r="BA55" s="88" t="s">
        <v>6</v>
      </c>
      <c r="BD55" s="2"/>
      <c r="BE55" s="2"/>
      <c r="BF55" s="2"/>
      <c r="BG55" s="2"/>
      <c r="BH55" s="2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</row>
    <row r="56" spans="1:81" ht="13.35" customHeight="1" x14ac:dyDescent="0.15">
      <c r="A56" s="44" t="s">
        <v>74</v>
      </c>
      <c r="B56" s="14"/>
      <c r="C56" s="14"/>
      <c r="D56" s="14"/>
      <c r="E56" s="15"/>
      <c r="F56" s="15"/>
      <c r="G56" s="15"/>
      <c r="H56" s="15"/>
      <c r="I56" s="128">
        <v>874.20599999999934</v>
      </c>
      <c r="J56" s="30">
        <v>874.20599999999934</v>
      </c>
      <c r="K56" s="30">
        <v>973.95499999999879</v>
      </c>
      <c r="L56" s="30">
        <v>923.01799999999957</v>
      </c>
      <c r="M56" s="30">
        <v>878.33299999999963</v>
      </c>
      <c r="N56" s="128">
        <v>729.04899999999839</v>
      </c>
      <c r="O56" s="30">
        <v>729.04899999999839</v>
      </c>
      <c r="P56" s="30">
        <v>563.3890000000016</v>
      </c>
      <c r="Q56" s="30">
        <v>546.58300000000077</v>
      </c>
      <c r="R56" s="30">
        <v>560.63399999999933</v>
      </c>
      <c r="S56" s="128">
        <v>706</v>
      </c>
      <c r="T56" s="30">
        <v>706</v>
      </c>
      <c r="U56" s="30">
        <v>631</v>
      </c>
      <c r="V56" s="30">
        <v>696</v>
      </c>
      <c r="W56" s="30">
        <v>632</v>
      </c>
      <c r="X56" s="128">
        <v>530</v>
      </c>
      <c r="Y56" s="30">
        <v>530</v>
      </c>
      <c r="Z56" s="30">
        <v>587</v>
      </c>
      <c r="AA56" s="30">
        <v>463</v>
      </c>
      <c r="AB56" s="30">
        <v>449</v>
      </c>
      <c r="AC56" s="128">
        <v>504</v>
      </c>
      <c r="AD56" s="30">
        <v>504</v>
      </c>
      <c r="AE56" s="30">
        <v>488</v>
      </c>
      <c r="AF56" s="30">
        <v>481</v>
      </c>
      <c r="AG56" s="30">
        <v>476</v>
      </c>
      <c r="AH56" s="128">
        <v>475</v>
      </c>
      <c r="AI56" s="30">
        <v>475</v>
      </c>
      <c r="AJ56" s="30">
        <v>513</v>
      </c>
      <c r="AK56" s="30">
        <v>555</v>
      </c>
      <c r="AL56" s="30">
        <v>592</v>
      </c>
      <c r="AM56" s="128">
        <v>627</v>
      </c>
      <c r="AN56" s="30">
        <v>627</v>
      </c>
      <c r="AO56" s="30">
        <v>662</v>
      </c>
      <c r="AP56" s="30">
        <v>685</v>
      </c>
      <c r="AQ56" s="30">
        <v>680</v>
      </c>
      <c r="AR56" s="128">
        <v>660</v>
      </c>
      <c r="AS56" s="30">
        <v>660</v>
      </c>
      <c r="AT56" s="99" t="s">
        <v>6</v>
      </c>
      <c r="AU56" s="99" t="s">
        <v>6</v>
      </c>
      <c r="AV56" s="99" t="s">
        <v>6</v>
      </c>
      <c r="AW56" s="128">
        <v>538</v>
      </c>
      <c r="AX56" s="30">
        <v>538</v>
      </c>
      <c r="AY56" s="99" t="s">
        <v>6</v>
      </c>
      <c r="AZ56" s="99" t="s">
        <v>6</v>
      </c>
      <c r="BA56" s="99" t="s">
        <v>6</v>
      </c>
      <c r="BD56" s="2"/>
      <c r="BE56" s="2"/>
      <c r="BF56" s="2"/>
      <c r="BG56" s="2"/>
      <c r="BH56" s="2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</row>
    <row r="57" spans="1:81" ht="13.35" customHeight="1" x14ac:dyDescent="0.15">
      <c r="A57" s="53" t="s">
        <v>65</v>
      </c>
      <c r="B57" s="12"/>
      <c r="C57" s="12"/>
      <c r="D57" s="12"/>
      <c r="E57" s="16"/>
      <c r="F57" s="16"/>
      <c r="G57" s="16"/>
      <c r="H57" s="16"/>
      <c r="I57" s="29">
        <v>9922.0438000000013</v>
      </c>
      <c r="J57" s="17">
        <v>9922.0438000000013</v>
      </c>
      <c r="K57" s="17">
        <v>9826.8102000000017</v>
      </c>
      <c r="L57" s="17">
        <v>9751.0185999999994</v>
      </c>
      <c r="M57" s="17">
        <v>9816.5182000000004</v>
      </c>
      <c r="N57" s="29">
        <v>9839.4275999999991</v>
      </c>
      <c r="O57" s="17">
        <v>9839.4275999999991</v>
      </c>
      <c r="P57" s="17">
        <v>9971.8387999999995</v>
      </c>
      <c r="Q57" s="17">
        <v>10120.3478</v>
      </c>
      <c r="R57" s="17">
        <v>10262.704399999999</v>
      </c>
      <c r="S57" s="29">
        <v>9856</v>
      </c>
      <c r="T57" s="17">
        <v>9856</v>
      </c>
      <c r="U57" s="17">
        <v>9480</v>
      </c>
      <c r="V57" s="17">
        <v>8292</v>
      </c>
      <c r="W57" s="17">
        <v>7066</v>
      </c>
      <c r="X57" s="29">
        <v>5809</v>
      </c>
      <c r="Y57" s="17">
        <v>5809</v>
      </c>
      <c r="Z57" s="17">
        <v>5007</v>
      </c>
      <c r="AA57" s="17">
        <v>4167</v>
      </c>
      <c r="AB57" s="17">
        <v>4146</v>
      </c>
      <c r="AC57" s="29">
        <v>4117</v>
      </c>
      <c r="AD57" s="17">
        <v>4117</v>
      </c>
      <c r="AE57" s="17">
        <v>4119</v>
      </c>
      <c r="AF57" s="17">
        <v>4119</v>
      </c>
      <c r="AG57" s="17">
        <v>4122</v>
      </c>
      <c r="AH57" s="29">
        <v>4107</v>
      </c>
      <c r="AI57" s="17">
        <v>4107</v>
      </c>
      <c r="AJ57" s="17">
        <v>4122</v>
      </c>
      <c r="AK57" s="17">
        <v>4136</v>
      </c>
      <c r="AL57" s="17">
        <v>4165</v>
      </c>
      <c r="AM57" s="29">
        <v>4134</v>
      </c>
      <c r="AN57" s="17">
        <v>4134</v>
      </c>
      <c r="AO57" s="17">
        <v>4180</v>
      </c>
      <c r="AP57" s="17">
        <v>4216</v>
      </c>
      <c r="AQ57" s="17">
        <v>4256</v>
      </c>
      <c r="AR57" s="29">
        <v>4232</v>
      </c>
      <c r="AS57" s="17">
        <v>4232</v>
      </c>
      <c r="AT57" s="88" t="s">
        <v>6</v>
      </c>
      <c r="AU57" s="88" t="s">
        <v>6</v>
      </c>
      <c r="AV57" s="88" t="s">
        <v>6</v>
      </c>
      <c r="AW57" s="29">
        <v>4284</v>
      </c>
      <c r="AX57" s="17">
        <v>4284</v>
      </c>
      <c r="AY57" s="88" t="s">
        <v>6</v>
      </c>
      <c r="AZ57" s="88" t="s">
        <v>6</v>
      </c>
      <c r="BA57" s="88" t="s">
        <v>6</v>
      </c>
      <c r="BD57" s="2"/>
      <c r="BE57" s="2"/>
      <c r="BF57" s="2"/>
      <c r="BG57" s="2"/>
      <c r="BH57" s="2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</row>
    <row r="58" spans="1:81" ht="13.35" customHeight="1" x14ac:dyDescent="0.15">
      <c r="A58" s="44" t="s">
        <v>23</v>
      </c>
      <c r="B58" s="14"/>
      <c r="C58" s="14"/>
      <c r="D58" s="14"/>
      <c r="E58" s="15"/>
      <c r="F58" s="15"/>
      <c r="G58" s="15"/>
      <c r="H58" s="15"/>
      <c r="I58" s="130">
        <v>8.8107452216649076</v>
      </c>
      <c r="J58" s="97">
        <v>8.8107452216649076</v>
      </c>
      <c r="K58" s="97">
        <v>9.9112019076139131</v>
      </c>
      <c r="L58" s="97">
        <v>9.4658623664198487</v>
      </c>
      <c r="M58" s="97">
        <v>8.947500346915259</v>
      </c>
      <c r="N58" s="130">
        <v>7.4094655668790974</v>
      </c>
      <c r="O58" s="97">
        <v>7.4094655668790974</v>
      </c>
      <c r="P58" s="97">
        <v>5.6498005162297815</v>
      </c>
      <c r="Q58" s="97">
        <v>5.4008321729812563</v>
      </c>
      <c r="R58" s="97">
        <v>5.4628290765151473</v>
      </c>
      <c r="S58" s="130">
        <v>7.2</v>
      </c>
      <c r="T58" s="97">
        <v>7.2</v>
      </c>
      <c r="U58" s="97">
        <v>6.7</v>
      </c>
      <c r="V58" s="97">
        <v>8.4</v>
      </c>
      <c r="W58" s="97">
        <v>8.9</v>
      </c>
      <c r="X58" s="130">
        <v>9.1</v>
      </c>
      <c r="Y58" s="97">
        <v>9.1</v>
      </c>
      <c r="Z58" s="97">
        <v>11.7</v>
      </c>
      <c r="AA58" s="97">
        <v>11.1</v>
      </c>
      <c r="AB58" s="97">
        <v>10.8</v>
      </c>
      <c r="AC58" s="130">
        <v>12.2</v>
      </c>
      <c r="AD58" s="97">
        <v>12.2</v>
      </c>
      <c r="AE58" s="97">
        <v>11.9</v>
      </c>
      <c r="AF58" s="97">
        <v>11.7</v>
      </c>
      <c r="AG58" s="97">
        <v>11.6</v>
      </c>
      <c r="AH58" s="130">
        <v>11.6</v>
      </c>
      <c r="AI58" s="97">
        <v>11.6</v>
      </c>
      <c r="AJ58" s="97">
        <v>12.4</v>
      </c>
      <c r="AK58" s="97">
        <v>13.4</v>
      </c>
      <c r="AL58" s="97">
        <v>14.2</v>
      </c>
      <c r="AM58" s="130">
        <v>15.2</v>
      </c>
      <c r="AN58" s="97">
        <v>15.2</v>
      </c>
      <c r="AO58" s="97">
        <v>15.8</v>
      </c>
      <c r="AP58" s="97">
        <v>16.2</v>
      </c>
      <c r="AQ58" s="97">
        <v>16</v>
      </c>
      <c r="AR58" s="130">
        <v>15.6</v>
      </c>
      <c r="AS58" s="97">
        <v>15.6</v>
      </c>
      <c r="AT58" s="102" t="s">
        <v>6</v>
      </c>
      <c r="AU58" s="102" t="s">
        <v>6</v>
      </c>
      <c r="AV58" s="102" t="s">
        <v>6</v>
      </c>
      <c r="AW58" s="130">
        <v>12.6</v>
      </c>
      <c r="AX58" s="97">
        <v>12.6</v>
      </c>
      <c r="AY58" s="102" t="s">
        <v>6</v>
      </c>
      <c r="AZ58" s="102" t="s">
        <v>6</v>
      </c>
      <c r="BA58" s="102" t="s">
        <v>6</v>
      </c>
      <c r="BD58" s="2"/>
      <c r="BE58" s="2"/>
      <c r="BF58" s="2"/>
      <c r="BG58" s="2"/>
      <c r="BH58" s="2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</row>
    <row r="59" spans="1:81" ht="13.35" customHeight="1" x14ac:dyDescent="0.15">
      <c r="A59" s="23"/>
      <c r="B59" s="6"/>
      <c r="C59" s="6"/>
      <c r="D59" s="6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6"/>
      <c r="AD59" s="61"/>
      <c r="AE59" s="61"/>
      <c r="AF59" s="61"/>
      <c r="AG59" s="61"/>
      <c r="AH59" s="6"/>
      <c r="AI59" s="6"/>
      <c r="AJ59" s="31"/>
      <c r="AK59" s="32"/>
      <c r="AL59" s="57"/>
      <c r="AM59" s="32"/>
      <c r="AN59" s="32"/>
      <c r="AO59" s="31"/>
      <c r="AP59" s="32"/>
      <c r="AQ59" s="117"/>
      <c r="BD59" s="2"/>
      <c r="BE59" s="2"/>
      <c r="BF59" s="2"/>
      <c r="BG59" s="2"/>
      <c r="BH59" s="2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</row>
    <row r="60" spans="1:81" ht="13.35" customHeight="1" x14ac:dyDescent="0.15">
      <c r="A60" s="62" t="s">
        <v>66</v>
      </c>
      <c r="B60" s="63"/>
      <c r="C60" s="63"/>
      <c r="D60" s="63"/>
      <c r="E60" s="63"/>
      <c r="F60" s="63"/>
      <c r="G60" s="63"/>
      <c r="H60" s="63"/>
      <c r="I60" s="69"/>
      <c r="J60" s="167">
        <v>2021</v>
      </c>
      <c r="K60" s="167"/>
      <c r="L60" s="167"/>
      <c r="M60" s="167"/>
      <c r="N60" s="69"/>
      <c r="O60" s="167">
        <v>2020</v>
      </c>
      <c r="P60" s="167"/>
      <c r="Q60" s="167"/>
      <c r="R60" s="167"/>
      <c r="S60" s="69"/>
      <c r="T60" s="167">
        <v>2019</v>
      </c>
      <c r="U60" s="167"/>
      <c r="V60" s="167"/>
      <c r="W60" s="167"/>
      <c r="X60" s="69"/>
      <c r="Y60" s="167">
        <v>2018</v>
      </c>
      <c r="Z60" s="167"/>
      <c r="AA60" s="167"/>
      <c r="AB60" s="167"/>
      <c r="AC60" s="69"/>
      <c r="AD60" s="167">
        <v>2017</v>
      </c>
      <c r="AE60" s="167"/>
      <c r="AF60" s="167"/>
      <c r="AG60" s="167"/>
      <c r="AH60" s="167">
        <v>2016</v>
      </c>
      <c r="AI60" s="167"/>
      <c r="AJ60" s="167"/>
      <c r="AK60" s="167"/>
      <c r="AL60" s="167"/>
      <c r="AM60" s="168">
        <v>2015</v>
      </c>
      <c r="AN60" s="168"/>
      <c r="AO60" s="168"/>
      <c r="AP60" s="168"/>
      <c r="AQ60" s="168"/>
      <c r="AR60" s="168">
        <v>2014</v>
      </c>
      <c r="AS60" s="168"/>
      <c r="AT60" s="168"/>
      <c r="AU60" s="168"/>
      <c r="AV60" s="168"/>
      <c r="AW60" s="168">
        <v>2013</v>
      </c>
      <c r="AX60" s="168"/>
      <c r="AY60" s="168"/>
      <c r="AZ60" s="168"/>
      <c r="BA60" s="168"/>
      <c r="BB60" s="126">
        <v>2012</v>
      </c>
      <c r="BD60" s="2"/>
      <c r="BE60" s="2"/>
      <c r="BF60" s="2"/>
      <c r="BG60" s="2"/>
      <c r="BH60" s="2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</row>
    <row r="61" spans="1:81" ht="13.35" customHeight="1" x14ac:dyDescent="0.15">
      <c r="A61" s="64" t="s">
        <v>7</v>
      </c>
      <c r="B61" s="65"/>
      <c r="C61" s="65"/>
      <c r="D61" s="65"/>
      <c r="E61" s="65"/>
      <c r="F61" s="65"/>
      <c r="G61" s="65"/>
      <c r="H61" s="65"/>
      <c r="I61" s="72" t="s">
        <v>0</v>
      </c>
      <c r="J61" s="73" t="s">
        <v>8</v>
      </c>
      <c r="K61" s="73" t="s">
        <v>9</v>
      </c>
      <c r="L61" s="73" t="s">
        <v>10</v>
      </c>
      <c r="M61" s="73" t="s">
        <v>11</v>
      </c>
      <c r="N61" s="72" t="s">
        <v>0</v>
      </c>
      <c r="O61" s="73" t="s">
        <v>8</v>
      </c>
      <c r="P61" s="73" t="s">
        <v>9</v>
      </c>
      <c r="Q61" s="73" t="s">
        <v>10</v>
      </c>
      <c r="R61" s="73" t="s">
        <v>11</v>
      </c>
      <c r="S61" s="72" t="s">
        <v>0</v>
      </c>
      <c r="T61" s="73" t="s">
        <v>8</v>
      </c>
      <c r="U61" s="73" t="s">
        <v>9</v>
      </c>
      <c r="V61" s="73" t="s">
        <v>10</v>
      </c>
      <c r="W61" s="73" t="s">
        <v>11</v>
      </c>
      <c r="X61" s="72" t="s">
        <v>0</v>
      </c>
      <c r="Y61" s="73" t="s">
        <v>8</v>
      </c>
      <c r="Z61" s="73" t="s">
        <v>9</v>
      </c>
      <c r="AA61" s="73" t="s">
        <v>10</v>
      </c>
      <c r="AB61" s="73" t="s">
        <v>11</v>
      </c>
      <c r="AC61" s="72" t="s">
        <v>0</v>
      </c>
      <c r="AD61" s="73" t="s">
        <v>8</v>
      </c>
      <c r="AE61" s="73" t="s">
        <v>9</v>
      </c>
      <c r="AF61" s="73" t="s">
        <v>10</v>
      </c>
      <c r="AG61" s="73" t="s">
        <v>11</v>
      </c>
      <c r="AH61" s="73" t="s">
        <v>0</v>
      </c>
      <c r="AI61" s="73" t="s">
        <v>8</v>
      </c>
      <c r="AJ61" s="73" t="s">
        <v>9</v>
      </c>
      <c r="AK61" s="73" t="s">
        <v>10</v>
      </c>
      <c r="AL61" s="73" t="s">
        <v>11</v>
      </c>
      <c r="AM61" s="77" t="s">
        <v>0</v>
      </c>
      <c r="AN61" s="77" t="s">
        <v>8</v>
      </c>
      <c r="AO61" s="77" t="s">
        <v>9</v>
      </c>
      <c r="AP61" s="77" t="s">
        <v>10</v>
      </c>
      <c r="AQ61" s="77" t="s">
        <v>11</v>
      </c>
      <c r="AR61" s="77" t="s">
        <v>0</v>
      </c>
      <c r="AS61" s="77" t="s">
        <v>8</v>
      </c>
      <c r="AT61" s="77" t="s">
        <v>9</v>
      </c>
      <c r="AU61" s="77" t="s">
        <v>10</v>
      </c>
      <c r="AV61" s="77" t="s">
        <v>11</v>
      </c>
      <c r="AW61" s="77" t="s">
        <v>0</v>
      </c>
      <c r="AX61" s="77" t="s">
        <v>8</v>
      </c>
      <c r="AY61" s="77" t="s">
        <v>9</v>
      </c>
      <c r="AZ61" s="77" t="s">
        <v>10</v>
      </c>
      <c r="BA61" s="77" t="s">
        <v>11</v>
      </c>
      <c r="BB61" s="77" t="s">
        <v>8</v>
      </c>
      <c r="BD61" s="2"/>
      <c r="BE61" s="2"/>
      <c r="BF61" s="2"/>
      <c r="BG61" s="2"/>
      <c r="BH61" s="2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</row>
    <row r="62" spans="1:81" ht="13.35" customHeight="1" x14ac:dyDescent="0.15">
      <c r="A62" s="22" t="s">
        <v>12</v>
      </c>
      <c r="B62" s="12"/>
      <c r="C62" s="12"/>
      <c r="D62" s="12"/>
      <c r="E62" s="12"/>
      <c r="F62" s="12"/>
      <c r="G62" s="12"/>
      <c r="H62" s="12"/>
      <c r="I62" s="58">
        <v>13229.078999999998</v>
      </c>
      <c r="J62" s="18">
        <v>13229.078999999998</v>
      </c>
      <c r="K62" s="17">
        <v>13219.258000000002</v>
      </c>
      <c r="L62" s="17">
        <v>12786.561000000002</v>
      </c>
      <c r="M62" s="17">
        <v>12854.490000000002</v>
      </c>
      <c r="N62" s="58">
        <v>12193.312</v>
      </c>
      <c r="O62" s="18">
        <v>12193.312</v>
      </c>
      <c r="P62" s="17">
        <v>12692.705999999998</v>
      </c>
      <c r="Q62" s="17">
        <v>12539.726999999999</v>
      </c>
      <c r="R62" s="17">
        <v>12782.713000000002</v>
      </c>
      <c r="S62" s="58">
        <v>12870</v>
      </c>
      <c r="T62" s="18">
        <v>12870</v>
      </c>
      <c r="U62" s="17">
        <v>13127</v>
      </c>
      <c r="V62" s="17">
        <v>13118</v>
      </c>
      <c r="W62" s="17">
        <v>13099</v>
      </c>
      <c r="X62" s="58">
        <v>10863</v>
      </c>
      <c r="Y62" s="18">
        <v>10863</v>
      </c>
      <c r="Z62" s="17">
        <v>11111</v>
      </c>
      <c r="AA62" s="17">
        <v>5798</v>
      </c>
      <c r="AB62" s="17">
        <v>5608</v>
      </c>
      <c r="AC62" s="58">
        <v>5554</v>
      </c>
      <c r="AD62" s="18">
        <v>5554</v>
      </c>
      <c r="AE62" s="17">
        <v>5590</v>
      </c>
      <c r="AF62" s="17">
        <v>5465</v>
      </c>
      <c r="AG62" s="17">
        <v>5528</v>
      </c>
      <c r="AH62" s="58">
        <v>5452</v>
      </c>
      <c r="AI62" s="18">
        <v>5452</v>
      </c>
      <c r="AJ62" s="17">
        <v>5466</v>
      </c>
      <c r="AK62" s="17">
        <v>5481</v>
      </c>
      <c r="AL62" s="17">
        <v>5387</v>
      </c>
      <c r="AM62" s="29">
        <v>5361</v>
      </c>
      <c r="AN62" s="17">
        <v>5361</v>
      </c>
      <c r="AO62" s="17">
        <v>5426</v>
      </c>
      <c r="AP62" s="17">
        <v>5392</v>
      </c>
      <c r="AQ62" s="17">
        <v>5627</v>
      </c>
      <c r="AR62" s="29">
        <v>5384</v>
      </c>
      <c r="AS62" s="17">
        <v>5384</v>
      </c>
      <c r="AT62" s="17">
        <v>5631</v>
      </c>
      <c r="AU62" s="17">
        <v>5580</v>
      </c>
      <c r="AV62" s="17">
        <v>5634</v>
      </c>
      <c r="AW62" s="29">
        <v>5444</v>
      </c>
      <c r="AX62" s="17">
        <v>5444</v>
      </c>
      <c r="AY62" s="17">
        <v>5436</v>
      </c>
      <c r="AZ62" s="17">
        <v>5535</v>
      </c>
      <c r="BA62" s="17">
        <v>5667</v>
      </c>
      <c r="BB62" s="17">
        <v>5708</v>
      </c>
      <c r="BD62" s="2"/>
      <c r="BE62" s="2"/>
      <c r="BF62" s="2"/>
      <c r="BG62" s="2"/>
      <c r="BH62" s="2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</row>
    <row r="63" spans="1:81" ht="13.35" customHeight="1" x14ac:dyDescent="0.15">
      <c r="A63" s="22" t="s">
        <v>49</v>
      </c>
      <c r="B63" s="12"/>
      <c r="C63" s="12"/>
      <c r="D63" s="12"/>
      <c r="E63" s="12"/>
      <c r="F63" s="12"/>
      <c r="G63" s="12"/>
      <c r="H63" s="12"/>
      <c r="I63" s="58">
        <v>-356.803</v>
      </c>
      <c r="J63" s="18">
        <v>-356.803</v>
      </c>
      <c r="K63" s="17">
        <v>-347.36500000000001</v>
      </c>
      <c r="L63" s="17">
        <v>-347.35599999999999</v>
      </c>
      <c r="M63" s="17">
        <v>-331.89400000000001</v>
      </c>
      <c r="N63" s="58">
        <v>-388.31299999999999</v>
      </c>
      <c r="O63" s="18">
        <v>-388.31299999999999</v>
      </c>
      <c r="P63" s="17">
        <v>-376.54300000000001</v>
      </c>
      <c r="Q63" s="17">
        <v>-384.86399999999998</v>
      </c>
      <c r="R63" s="17">
        <v>-381.80599999999998</v>
      </c>
      <c r="S63" s="58">
        <v>-428</v>
      </c>
      <c r="T63" s="18">
        <v>-428</v>
      </c>
      <c r="U63" s="17">
        <v>-443</v>
      </c>
      <c r="V63" s="17">
        <v>-439</v>
      </c>
      <c r="W63" s="17">
        <v>-465</v>
      </c>
      <c r="X63" s="58">
        <v>-474</v>
      </c>
      <c r="Y63" s="18">
        <v>-474</v>
      </c>
      <c r="Z63" s="17">
        <v>-449</v>
      </c>
      <c r="AA63" s="17">
        <v>-147</v>
      </c>
      <c r="AB63" s="17">
        <v>-157</v>
      </c>
      <c r="AC63" s="58">
        <v>-168</v>
      </c>
      <c r="AD63" s="18">
        <v>-168</v>
      </c>
      <c r="AE63" s="17">
        <v>-142</v>
      </c>
      <c r="AF63" s="17">
        <v>-149</v>
      </c>
      <c r="AG63" s="17">
        <v>-155</v>
      </c>
      <c r="AH63" s="58">
        <v>-163</v>
      </c>
      <c r="AI63" s="18">
        <v>-163</v>
      </c>
      <c r="AJ63" s="17">
        <v>-142</v>
      </c>
      <c r="AK63" s="17">
        <v>-148</v>
      </c>
      <c r="AL63" s="17">
        <v>-158</v>
      </c>
      <c r="AM63" s="29">
        <v>-169</v>
      </c>
      <c r="AN63" s="17">
        <v>-169</v>
      </c>
      <c r="AO63" s="17">
        <v>-149</v>
      </c>
      <c r="AP63" s="17">
        <v>-156</v>
      </c>
      <c r="AQ63" s="17">
        <v>-160</v>
      </c>
      <c r="AR63" s="29">
        <v>-168</v>
      </c>
      <c r="AS63" s="17">
        <v>-168</v>
      </c>
      <c r="AT63" s="17">
        <v>-189</v>
      </c>
      <c r="AU63" s="17">
        <v>-201</v>
      </c>
      <c r="AV63" s="17">
        <v>-208</v>
      </c>
      <c r="AW63" s="29">
        <v>-211</v>
      </c>
      <c r="AX63" s="17">
        <v>-211</v>
      </c>
      <c r="AY63" s="17">
        <v>-221</v>
      </c>
      <c r="AZ63" s="17">
        <v>-226</v>
      </c>
      <c r="BA63" s="17">
        <v>-230</v>
      </c>
      <c r="BB63" s="17">
        <v>-230</v>
      </c>
      <c r="BD63" s="2"/>
      <c r="BE63" s="2"/>
      <c r="BF63" s="2"/>
      <c r="BG63" s="2"/>
      <c r="BH63" s="2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</row>
    <row r="64" spans="1:81" ht="13.35" customHeight="1" x14ac:dyDescent="0.15">
      <c r="A64" s="22" t="s">
        <v>47</v>
      </c>
      <c r="B64" s="12"/>
      <c r="C64" s="12"/>
      <c r="D64" s="12"/>
      <c r="E64" s="12"/>
      <c r="F64" s="12"/>
      <c r="G64" s="12"/>
      <c r="H64" s="12"/>
      <c r="I64" s="58">
        <v>-44.838000000000001</v>
      </c>
      <c r="J64" s="18">
        <v>-44.838000000000001</v>
      </c>
      <c r="K64" s="17">
        <v>-44.030999999999999</v>
      </c>
      <c r="L64" s="17">
        <v>-14.592000000000001</v>
      </c>
      <c r="M64" s="17">
        <v>-16.547000000000001</v>
      </c>
      <c r="N64" s="58">
        <v>-15.927</v>
      </c>
      <c r="O64" s="18">
        <v>-15.927</v>
      </c>
      <c r="P64" s="17">
        <v>-95.302000000000007</v>
      </c>
      <c r="Q64" s="17">
        <v>-82.037000000000006</v>
      </c>
      <c r="R64" s="17">
        <v>-69.668999999999997</v>
      </c>
      <c r="S64" s="58">
        <v>-20</v>
      </c>
      <c r="T64" s="18">
        <v>-20</v>
      </c>
      <c r="U64" s="17">
        <v>-20</v>
      </c>
      <c r="V64" s="17">
        <v>-20</v>
      </c>
      <c r="W64" s="17">
        <v>-20</v>
      </c>
      <c r="X64" s="58">
        <v>-20</v>
      </c>
      <c r="Y64" s="18">
        <v>-20</v>
      </c>
      <c r="Z64" s="17">
        <v>-13</v>
      </c>
      <c r="AA64" s="17">
        <v>-11</v>
      </c>
      <c r="AB64" s="17">
        <v>-16</v>
      </c>
      <c r="AC64" s="58">
        <v>-18</v>
      </c>
      <c r="AD64" s="18">
        <v>-18</v>
      </c>
      <c r="AE64" s="17">
        <v>-35</v>
      </c>
      <c r="AF64" s="17">
        <v>-35</v>
      </c>
      <c r="AG64" s="17">
        <v>-32</v>
      </c>
      <c r="AH64" s="58">
        <v>-24</v>
      </c>
      <c r="AI64" s="18">
        <v>-24</v>
      </c>
      <c r="AJ64" s="17">
        <v>-25</v>
      </c>
      <c r="AK64" s="17">
        <v>-25</v>
      </c>
      <c r="AL64" s="17">
        <v>-9</v>
      </c>
      <c r="AM64" s="29">
        <v>-8</v>
      </c>
      <c r="AN64" s="17">
        <v>-8</v>
      </c>
      <c r="AO64" s="17">
        <v>-4</v>
      </c>
      <c r="AP64" s="17">
        <v>-3</v>
      </c>
      <c r="AQ64" s="17">
        <v>-3</v>
      </c>
      <c r="AR64" s="29">
        <v>-3</v>
      </c>
      <c r="AS64" s="17">
        <v>-3</v>
      </c>
      <c r="AT64" s="17">
        <v>-1</v>
      </c>
      <c r="AU64" s="17">
        <v>-1</v>
      </c>
      <c r="AV64" s="17">
        <v>-1</v>
      </c>
      <c r="AW64" s="29">
        <v>-1</v>
      </c>
      <c r="AX64" s="17">
        <v>-1</v>
      </c>
      <c r="AY64" s="17">
        <v>-3</v>
      </c>
      <c r="AZ64" s="17">
        <v>-3</v>
      </c>
      <c r="BA64" s="17">
        <v>-6</v>
      </c>
      <c r="BB64" s="17">
        <v>-10</v>
      </c>
      <c r="BD64" s="2"/>
      <c r="BE64" s="2"/>
      <c r="BF64" s="2"/>
      <c r="BG64" s="2"/>
      <c r="BH64" s="2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</row>
    <row r="65" spans="1:81" ht="13.35" customHeight="1" x14ac:dyDescent="0.15">
      <c r="A65" s="22" t="s">
        <v>48</v>
      </c>
      <c r="B65" s="12"/>
      <c r="C65" s="12"/>
      <c r="D65" s="12"/>
      <c r="E65" s="12"/>
      <c r="F65" s="12"/>
      <c r="G65" s="12"/>
      <c r="H65" s="12"/>
      <c r="I65" s="29">
        <v>-2757.1089999999999</v>
      </c>
      <c r="J65" s="17">
        <v>-2757.1089999999999</v>
      </c>
      <c r="K65" s="17">
        <v>-2790.5390000000002</v>
      </c>
      <c r="L65" s="17">
        <v>-2551.4369999999999</v>
      </c>
      <c r="M65" s="17">
        <v>-2425.5080000000003</v>
      </c>
      <c r="N65" s="29">
        <v>-2240.2219999999998</v>
      </c>
      <c r="O65" s="17">
        <v>-2240.2219999999998</v>
      </c>
      <c r="P65" s="17">
        <v>-2626.7</v>
      </c>
      <c r="Q65" s="17">
        <v>-2414.4609999999998</v>
      </c>
      <c r="R65" s="17">
        <v>-2130.5639999999999</v>
      </c>
      <c r="S65" s="29">
        <v>-2227</v>
      </c>
      <c r="T65" s="17">
        <v>-2227</v>
      </c>
      <c r="U65" s="17">
        <v>-2453</v>
      </c>
      <c r="V65" s="17">
        <v>-2323</v>
      </c>
      <c r="W65" s="17">
        <v>-2244</v>
      </c>
      <c r="X65" s="29">
        <v>-2203</v>
      </c>
      <c r="Y65" s="17">
        <v>-2203</v>
      </c>
      <c r="Z65" s="17">
        <v>-2334</v>
      </c>
      <c r="AA65" s="17">
        <v>-1370</v>
      </c>
      <c r="AB65" s="17">
        <v>-1228</v>
      </c>
      <c r="AC65" s="29">
        <v>-1280</v>
      </c>
      <c r="AD65" s="17">
        <v>-1280</v>
      </c>
      <c r="AE65" s="17">
        <v>-1259</v>
      </c>
      <c r="AF65" s="17">
        <v>-1162</v>
      </c>
      <c r="AG65" s="17">
        <v>-1178</v>
      </c>
      <c r="AH65" s="29">
        <v>-1199</v>
      </c>
      <c r="AI65" s="17">
        <v>-1199</v>
      </c>
      <c r="AJ65" s="17">
        <v>-1205</v>
      </c>
      <c r="AK65" s="17">
        <v>-1154</v>
      </c>
      <c r="AL65" s="17">
        <v>-1087</v>
      </c>
      <c r="AM65" s="29">
        <v>-1099</v>
      </c>
      <c r="AN65" s="17">
        <v>-1099</v>
      </c>
      <c r="AO65" s="17">
        <v>-1131</v>
      </c>
      <c r="AP65" s="17">
        <v>-1068</v>
      </c>
      <c r="AQ65" s="17">
        <v>-1167</v>
      </c>
      <c r="AR65" s="29">
        <v>-1234</v>
      </c>
      <c r="AS65" s="17">
        <v>-1234</v>
      </c>
      <c r="AT65" s="17">
        <v>-1129</v>
      </c>
      <c r="AU65" s="17">
        <v>-1055</v>
      </c>
      <c r="AV65" s="17">
        <v>-1056</v>
      </c>
      <c r="AW65" s="29">
        <v>-1056</v>
      </c>
      <c r="AX65" s="17">
        <v>-1056</v>
      </c>
      <c r="AY65" s="17">
        <v>-1018</v>
      </c>
      <c r="AZ65" s="17">
        <v>-1065</v>
      </c>
      <c r="BA65" s="17">
        <v>-1052</v>
      </c>
      <c r="BB65" s="17">
        <v>-1037</v>
      </c>
      <c r="BD65" s="2"/>
      <c r="BE65" s="2"/>
      <c r="BF65" s="2"/>
      <c r="BG65" s="2"/>
      <c r="BH65" s="2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</row>
    <row r="66" spans="1:81" ht="13.35" customHeight="1" x14ac:dyDescent="0.15">
      <c r="A66" s="44" t="s">
        <v>21</v>
      </c>
      <c r="B66" s="14"/>
      <c r="C66" s="14"/>
      <c r="D66" s="14"/>
      <c r="E66" s="14"/>
      <c r="F66" s="14"/>
      <c r="G66" s="14"/>
      <c r="H66" s="14"/>
      <c r="I66" s="128">
        <v>10070.328999999998</v>
      </c>
      <c r="J66" s="30">
        <v>10070.328999999998</v>
      </c>
      <c r="K66" s="30">
        <v>10037.323</v>
      </c>
      <c r="L66" s="30">
        <v>9873.1760000000013</v>
      </c>
      <c r="M66" s="30">
        <v>10080.541000000001</v>
      </c>
      <c r="N66" s="128">
        <v>9548.85</v>
      </c>
      <c r="O66" s="30">
        <v>9548.85</v>
      </c>
      <c r="P66" s="30">
        <v>9594.1610000000001</v>
      </c>
      <c r="Q66" s="30">
        <v>9658.3649999999998</v>
      </c>
      <c r="R66" s="30">
        <v>10200.674000000001</v>
      </c>
      <c r="S66" s="128">
        <v>10195</v>
      </c>
      <c r="T66" s="30">
        <v>10195</v>
      </c>
      <c r="U66" s="30">
        <v>10211</v>
      </c>
      <c r="V66" s="30">
        <v>10337</v>
      </c>
      <c r="W66" s="30">
        <v>10370</v>
      </c>
      <c r="X66" s="128">
        <v>8166</v>
      </c>
      <c r="Y66" s="30">
        <v>8166</v>
      </c>
      <c r="Z66" s="30">
        <v>8316</v>
      </c>
      <c r="AA66" s="30">
        <v>4271</v>
      </c>
      <c r="AB66" s="30">
        <v>4207</v>
      </c>
      <c r="AC66" s="128">
        <v>4087</v>
      </c>
      <c r="AD66" s="30">
        <v>4087</v>
      </c>
      <c r="AE66" s="30">
        <v>4153</v>
      </c>
      <c r="AF66" s="30">
        <v>4119</v>
      </c>
      <c r="AG66" s="30">
        <v>4162</v>
      </c>
      <c r="AH66" s="128">
        <v>4066</v>
      </c>
      <c r="AI66" s="30">
        <v>4066</v>
      </c>
      <c r="AJ66" s="30">
        <v>4094</v>
      </c>
      <c r="AK66" s="30">
        <v>4155</v>
      </c>
      <c r="AL66" s="30">
        <v>4133</v>
      </c>
      <c r="AM66" s="128">
        <v>4086</v>
      </c>
      <c r="AN66" s="30">
        <v>4086</v>
      </c>
      <c r="AO66" s="30">
        <v>4143</v>
      </c>
      <c r="AP66" s="30">
        <v>4165</v>
      </c>
      <c r="AQ66" s="30">
        <v>4297</v>
      </c>
      <c r="AR66" s="128">
        <v>3980</v>
      </c>
      <c r="AS66" s="30">
        <v>3980</v>
      </c>
      <c r="AT66" s="30">
        <v>4312</v>
      </c>
      <c r="AU66" s="30">
        <v>4323</v>
      </c>
      <c r="AV66" s="30">
        <v>4369</v>
      </c>
      <c r="AW66" s="128">
        <v>4176</v>
      </c>
      <c r="AX66" s="30">
        <v>4176</v>
      </c>
      <c r="AY66" s="30">
        <v>4193</v>
      </c>
      <c r="AZ66" s="30">
        <v>4240</v>
      </c>
      <c r="BA66" s="30">
        <v>4379</v>
      </c>
      <c r="BB66" s="30">
        <v>4432</v>
      </c>
      <c r="BD66" s="2"/>
      <c r="BE66" s="2"/>
      <c r="BF66" s="2"/>
      <c r="BG66" s="2"/>
      <c r="BH66" s="2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</row>
    <row r="67" spans="1:81" ht="13.35" customHeight="1" x14ac:dyDescent="0.15">
      <c r="A67" s="50" t="s">
        <v>58</v>
      </c>
      <c r="B67" s="8"/>
      <c r="C67" s="8"/>
      <c r="D67" s="8"/>
      <c r="E67" s="8"/>
      <c r="F67" s="8"/>
      <c r="G67" s="8"/>
      <c r="H67" s="8"/>
      <c r="I67" s="129"/>
      <c r="J67" s="92"/>
      <c r="K67" s="92"/>
      <c r="L67" s="92"/>
      <c r="M67" s="92"/>
      <c r="N67" s="129"/>
      <c r="O67" s="92"/>
      <c r="P67" s="92"/>
      <c r="Q67" s="92"/>
      <c r="R67" s="92"/>
      <c r="S67" s="129"/>
      <c r="T67" s="92"/>
      <c r="U67" s="92"/>
      <c r="V67" s="92"/>
      <c r="W67" s="92"/>
      <c r="X67" s="129"/>
      <c r="Y67" s="92"/>
      <c r="Z67" s="92"/>
      <c r="AA67" s="92"/>
      <c r="AB67" s="92"/>
      <c r="AC67" s="129"/>
      <c r="AD67" s="92"/>
      <c r="AE67" s="92"/>
      <c r="AF67" s="92"/>
      <c r="AG67" s="92"/>
      <c r="AH67" s="129"/>
      <c r="AI67" s="92"/>
      <c r="AJ67" s="92"/>
      <c r="AK67" s="92"/>
      <c r="AL67" s="92"/>
      <c r="AM67" s="129"/>
      <c r="AN67" s="92"/>
      <c r="AO67" s="92"/>
      <c r="AP67" s="92"/>
      <c r="AQ67" s="92"/>
      <c r="AR67" s="129"/>
      <c r="AS67" s="92"/>
      <c r="AT67" s="92"/>
      <c r="AU67" s="92"/>
      <c r="AV67" s="92"/>
      <c r="AW67" s="129"/>
      <c r="AX67" s="92"/>
      <c r="AY67" s="92"/>
      <c r="AZ67" s="92"/>
      <c r="BA67" s="92"/>
      <c r="BB67" s="92"/>
      <c r="BD67" s="2"/>
      <c r="BE67" s="2"/>
      <c r="BF67" s="2"/>
      <c r="BG67" s="2"/>
      <c r="BH67" s="2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</row>
    <row r="68" spans="1:81" ht="9.9499999999999993" customHeight="1" x14ac:dyDescent="0.15">
      <c r="A68" s="90" t="s">
        <v>55</v>
      </c>
      <c r="B68" s="20"/>
      <c r="C68" s="20"/>
      <c r="D68" s="20"/>
      <c r="E68" s="20"/>
      <c r="F68" s="20"/>
      <c r="G68" s="20"/>
      <c r="H68" s="20"/>
      <c r="I68" s="132">
        <v>9922.0438000000013</v>
      </c>
      <c r="J68" s="91">
        <v>9922.0438000000013</v>
      </c>
      <c r="K68" s="91">
        <v>9826.8102000000017</v>
      </c>
      <c r="L68" s="91">
        <v>9751.0185999999994</v>
      </c>
      <c r="M68" s="91">
        <v>9816.5182000000004</v>
      </c>
      <c r="N68" s="132">
        <v>9839.4275999999991</v>
      </c>
      <c r="O68" s="91">
        <v>9839.4275999999991</v>
      </c>
      <c r="P68" s="91">
        <v>9971.8387999999995</v>
      </c>
      <c r="Q68" s="91">
        <v>10120.3478</v>
      </c>
      <c r="R68" s="91">
        <v>10262.704399999999</v>
      </c>
      <c r="S68" s="132">
        <v>9856</v>
      </c>
      <c r="T68" s="91">
        <v>9856</v>
      </c>
      <c r="U68" s="91">
        <v>9480</v>
      </c>
      <c r="V68" s="91">
        <v>8292</v>
      </c>
      <c r="W68" s="91">
        <v>7066</v>
      </c>
      <c r="X68" s="132">
        <v>5809</v>
      </c>
      <c r="Y68" s="91">
        <v>5809</v>
      </c>
      <c r="Z68" s="91">
        <v>5007</v>
      </c>
      <c r="AA68" s="91">
        <v>4167</v>
      </c>
      <c r="AB68" s="91">
        <v>4146</v>
      </c>
      <c r="AC68" s="132">
        <v>4117</v>
      </c>
      <c r="AD68" s="91">
        <v>4117</v>
      </c>
      <c r="AE68" s="91">
        <v>4119</v>
      </c>
      <c r="AF68" s="91">
        <v>4119</v>
      </c>
      <c r="AG68" s="91">
        <v>4122</v>
      </c>
      <c r="AH68" s="132">
        <v>4107</v>
      </c>
      <c r="AI68" s="91">
        <v>4107</v>
      </c>
      <c r="AJ68" s="91">
        <v>4122</v>
      </c>
      <c r="AK68" s="91">
        <v>4136</v>
      </c>
      <c r="AL68" s="91">
        <v>4165</v>
      </c>
      <c r="AM68" s="132">
        <v>4134</v>
      </c>
      <c r="AN68" s="91">
        <v>4134</v>
      </c>
      <c r="AO68" s="91">
        <v>4180</v>
      </c>
      <c r="AP68" s="91">
        <v>4216</v>
      </c>
      <c r="AQ68" s="91">
        <v>4256</v>
      </c>
      <c r="AR68" s="132">
        <v>4232</v>
      </c>
      <c r="AS68" s="91">
        <v>4232</v>
      </c>
      <c r="AT68" s="91">
        <v>4275</v>
      </c>
      <c r="AU68" s="91">
        <v>4261</v>
      </c>
      <c r="AV68" s="91">
        <v>4272</v>
      </c>
      <c r="AW68" s="132">
        <v>4284</v>
      </c>
      <c r="AX68" s="91">
        <v>4284</v>
      </c>
      <c r="AY68" s="91">
        <v>4317</v>
      </c>
      <c r="AZ68" s="91">
        <v>4348</v>
      </c>
      <c r="BA68" s="91">
        <v>3973</v>
      </c>
      <c r="BB68" s="91">
        <v>3538</v>
      </c>
      <c r="BD68" s="2"/>
      <c r="BE68" s="2"/>
      <c r="BF68" s="2"/>
      <c r="BG68" s="2"/>
      <c r="BH68" s="2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</row>
    <row r="69" spans="1:81" ht="9.9499999999999993" customHeight="1" x14ac:dyDescent="0.15">
      <c r="A69" s="23"/>
      <c r="B69" s="6"/>
      <c r="C69" s="6"/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W69" s="24"/>
      <c r="AX69" s="24"/>
      <c r="AY69" s="24"/>
      <c r="AZ69" s="24"/>
      <c r="BA69" s="24"/>
      <c r="BB69" s="25"/>
      <c r="BD69" s="2"/>
      <c r="BE69" s="2"/>
      <c r="BF69" s="2"/>
      <c r="BG69" s="2"/>
      <c r="BH69" s="2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</row>
    <row r="70" spans="1:81" ht="9.9499999999999993" customHeight="1" x14ac:dyDescent="0.15">
      <c r="A70" s="23"/>
      <c r="B70" s="6"/>
      <c r="C70" s="6"/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1"/>
      <c r="AN70" s="32"/>
      <c r="AO70" s="32"/>
      <c r="AW70" s="120"/>
      <c r="AX70" s="120"/>
      <c r="AY70" s="120"/>
      <c r="AZ70" s="120"/>
      <c r="BA70" s="120"/>
      <c r="BB70" s="120"/>
      <c r="BD70" s="2"/>
      <c r="BE70" s="2"/>
      <c r="BF70" s="2"/>
      <c r="BG70" s="2"/>
      <c r="BH70" s="2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</row>
    <row r="71" spans="1:81" ht="13.35" customHeight="1" x14ac:dyDescent="0.15">
      <c r="A71" s="62" t="s">
        <v>38</v>
      </c>
      <c r="B71" s="63"/>
      <c r="C71" s="63"/>
      <c r="D71" s="63"/>
      <c r="E71" s="63"/>
      <c r="F71" s="63"/>
      <c r="G71" s="63"/>
      <c r="H71" s="63"/>
      <c r="I71" s="69"/>
      <c r="J71" s="167">
        <v>2021</v>
      </c>
      <c r="K71" s="167"/>
      <c r="L71" s="167"/>
      <c r="M71" s="167"/>
      <c r="N71" s="69"/>
      <c r="O71" s="167">
        <v>2020</v>
      </c>
      <c r="P71" s="167"/>
      <c r="Q71" s="167"/>
      <c r="R71" s="167"/>
      <c r="S71" s="69"/>
      <c r="T71" s="167">
        <v>2019</v>
      </c>
      <c r="U71" s="167"/>
      <c r="V71" s="167"/>
      <c r="W71" s="167"/>
      <c r="X71" s="69"/>
      <c r="Y71" s="167">
        <v>2018</v>
      </c>
      <c r="Z71" s="167"/>
      <c r="AA71" s="167"/>
      <c r="AB71" s="167"/>
      <c r="AC71" s="69"/>
      <c r="AD71" s="167">
        <v>2017</v>
      </c>
      <c r="AE71" s="167"/>
      <c r="AF71" s="167"/>
      <c r="AG71" s="167"/>
      <c r="AH71" s="167">
        <v>2016</v>
      </c>
      <c r="AI71" s="167"/>
      <c r="AJ71" s="167"/>
      <c r="AK71" s="167"/>
      <c r="AL71" s="167"/>
      <c r="AM71" s="168">
        <v>2015</v>
      </c>
      <c r="AN71" s="168"/>
      <c r="AO71" s="168"/>
      <c r="AP71" s="168"/>
      <c r="AQ71" s="168"/>
      <c r="AR71" s="168">
        <v>2014</v>
      </c>
      <c r="AS71" s="168"/>
      <c r="AT71" s="168"/>
      <c r="AU71" s="168"/>
      <c r="AV71" s="168"/>
      <c r="AW71" s="168">
        <v>2013</v>
      </c>
      <c r="AX71" s="168"/>
      <c r="AY71" s="168"/>
      <c r="AZ71" s="168"/>
      <c r="BA71" s="168"/>
      <c r="BD71" s="2"/>
      <c r="BE71" s="2"/>
      <c r="BF71" s="2"/>
      <c r="BG71" s="2"/>
      <c r="BH71" s="2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</row>
    <row r="72" spans="1:81" ht="13.35" customHeight="1" x14ac:dyDescent="0.15">
      <c r="A72" s="64" t="s">
        <v>7</v>
      </c>
      <c r="B72" s="65"/>
      <c r="C72" s="65"/>
      <c r="D72" s="65"/>
      <c r="E72" s="65"/>
      <c r="F72" s="65"/>
      <c r="G72" s="65"/>
      <c r="H72" s="65"/>
      <c r="I72" s="72" t="s">
        <v>0</v>
      </c>
      <c r="J72" s="73" t="s">
        <v>8</v>
      </c>
      <c r="K72" s="73" t="s">
        <v>9</v>
      </c>
      <c r="L72" s="73" t="s">
        <v>10</v>
      </c>
      <c r="M72" s="73" t="s">
        <v>11</v>
      </c>
      <c r="N72" s="72" t="s">
        <v>0</v>
      </c>
      <c r="O72" s="73" t="s">
        <v>8</v>
      </c>
      <c r="P72" s="73" t="s">
        <v>9</v>
      </c>
      <c r="Q72" s="73" t="s">
        <v>10</v>
      </c>
      <c r="R72" s="73" t="s">
        <v>11</v>
      </c>
      <c r="S72" s="72" t="s">
        <v>0</v>
      </c>
      <c r="T72" s="73" t="s">
        <v>8</v>
      </c>
      <c r="U72" s="73" t="s">
        <v>9</v>
      </c>
      <c r="V72" s="73" t="s">
        <v>10</v>
      </c>
      <c r="W72" s="73" t="s">
        <v>11</v>
      </c>
      <c r="X72" s="72" t="s">
        <v>0</v>
      </c>
      <c r="Y72" s="73" t="s">
        <v>8</v>
      </c>
      <c r="Z72" s="73" t="s">
        <v>9</v>
      </c>
      <c r="AA72" s="73" t="s">
        <v>10</v>
      </c>
      <c r="AB72" s="73" t="s">
        <v>11</v>
      </c>
      <c r="AC72" s="72" t="s">
        <v>0</v>
      </c>
      <c r="AD72" s="73" t="s">
        <v>8</v>
      </c>
      <c r="AE72" s="73" t="s">
        <v>9</v>
      </c>
      <c r="AF72" s="73" t="s">
        <v>89</v>
      </c>
      <c r="AG72" s="73" t="s">
        <v>11</v>
      </c>
      <c r="AH72" s="73" t="s">
        <v>0</v>
      </c>
      <c r="AI72" s="73" t="s">
        <v>8</v>
      </c>
      <c r="AJ72" s="73" t="s">
        <v>9</v>
      </c>
      <c r="AK72" s="73" t="s">
        <v>10</v>
      </c>
      <c r="AL72" s="73" t="s">
        <v>11</v>
      </c>
      <c r="AM72" s="77" t="s">
        <v>0</v>
      </c>
      <c r="AN72" s="77" t="s">
        <v>8</v>
      </c>
      <c r="AO72" s="77" t="s">
        <v>9</v>
      </c>
      <c r="AP72" s="77" t="s">
        <v>10</v>
      </c>
      <c r="AQ72" s="77" t="s">
        <v>11</v>
      </c>
      <c r="AR72" s="77" t="s">
        <v>0</v>
      </c>
      <c r="AS72" s="77" t="s">
        <v>8</v>
      </c>
      <c r="AT72" s="77" t="s">
        <v>9</v>
      </c>
      <c r="AU72" s="77" t="s">
        <v>10</v>
      </c>
      <c r="AV72" s="77" t="s">
        <v>11</v>
      </c>
      <c r="AW72" s="77" t="s">
        <v>0</v>
      </c>
      <c r="AX72" s="77" t="s">
        <v>8</v>
      </c>
      <c r="AY72" s="77" t="s">
        <v>9</v>
      </c>
      <c r="AZ72" s="77" t="s">
        <v>10</v>
      </c>
      <c r="BA72" s="77" t="s">
        <v>11</v>
      </c>
      <c r="BD72" s="2"/>
      <c r="BE72" s="2"/>
      <c r="BF72" s="2"/>
      <c r="BG72" s="2"/>
      <c r="BH72" s="2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</row>
    <row r="73" spans="1:81" ht="13.35" customHeight="1" x14ac:dyDescent="0.15">
      <c r="A73" s="22" t="s">
        <v>1</v>
      </c>
      <c r="B73" s="12"/>
      <c r="C73" s="12"/>
      <c r="D73" s="12"/>
      <c r="E73" s="12"/>
      <c r="F73" s="12"/>
      <c r="G73" s="12"/>
      <c r="H73" s="12"/>
      <c r="I73" s="29">
        <v>12308.588</v>
      </c>
      <c r="J73" s="94">
        <v>3128.768</v>
      </c>
      <c r="K73" s="94">
        <v>2968.4830000000002</v>
      </c>
      <c r="L73" s="94">
        <v>3210.3969999999999</v>
      </c>
      <c r="M73" s="94">
        <v>3000.94</v>
      </c>
      <c r="N73" s="29">
        <v>11510.790999999999</v>
      </c>
      <c r="O73" s="94">
        <v>2879.4380000000001</v>
      </c>
      <c r="P73" s="94">
        <v>2863.1509999999998</v>
      </c>
      <c r="Q73" s="94">
        <v>2894.0349999999999</v>
      </c>
      <c r="R73" s="94">
        <v>2874.1669999999999</v>
      </c>
      <c r="S73" s="29">
        <v>11842.04</v>
      </c>
      <c r="T73" s="94">
        <v>2954.41</v>
      </c>
      <c r="U73" s="94">
        <v>2879</v>
      </c>
      <c r="V73" s="94">
        <v>3100</v>
      </c>
      <c r="W73" s="94">
        <v>2909</v>
      </c>
      <c r="X73" s="29">
        <v>7779</v>
      </c>
      <c r="Y73" s="94">
        <v>2864</v>
      </c>
      <c r="Z73" s="94">
        <v>1850</v>
      </c>
      <c r="AA73" s="94">
        <v>1633</v>
      </c>
      <c r="AB73" s="94">
        <v>1432</v>
      </c>
      <c r="AC73" s="29">
        <v>5850</v>
      </c>
      <c r="AD73" s="94">
        <v>1467</v>
      </c>
      <c r="AE73" s="94">
        <v>1372</v>
      </c>
      <c r="AF73" s="94">
        <v>1529</v>
      </c>
      <c r="AG73" s="94">
        <v>1482</v>
      </c>
      <c r="AH73" s="29">
        <v>5786</v>
      </c>
      <c r="AI73" s="94">
        <v>1466</v>
      </c>
      <c r="AJ73" s="94">
        <v>1392</v>
      </c>
      <c r="AK73" s="94">
        <v>1537</v>
      </c>
      <c r="AL73" s="94">
        <v>1391</v>
      </c>
      <c r="AM73" s="133">
        <v>5624</v>
      </c>
      <c r="AN73" s="94">
        <v>1415</v>
      </c>
      <c r="AO73" s="94">
        <v>1374</v>
      </c>
      <c r="AP73" s="94">
        <v>1489</v>
      </c>
      <c r="AQ73" s="94">
        <v>1346</v>
      </c>
      <c r="AR73" s="133">
        <v>5262</v>
      </c>
      <c r="AS73" s="95" t="s">
        <v>6</v>
      </c>
      <c r="AT73" s="95" t="s">
        <v>6</v>
      </c>
      <c r="AU73" s="95" t="s">
        <v>6</v>
      </c>
      <c r="AV73" s="95" t="s">
        <v>6</v>
      </c>
      <c r="AW73" s="133">
        <v>5129</v>
      </c>
      <c r="AX73" s="95" t="s">
        <v>6</v>
      </c>
      <c r="AY73" s="95" t="s">
        <v>6</v>
      </c>
      <c r="AZ73" s="95" t="s">
        <v>6</v>
      </c>
      <c r="BA73" s="95" t="s">
        <v>6</v>
      </c>
      <c r="BB73" s="2"/>
      <c r="BD73" s="2"/>
      <c r="BE73" s="2"/>
      <c r="BF73" s="2"/>
      <c r="BG73" s="2"/>
      <c r="BH73" s="2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</row>
    <row r="74" spans="1:81" ht="13.35" customHeight="1" x14ac:dyDescent="0.15">
      <c r="A74" s="53" t="s">
        <v>24</v>
      </c>
      <c r="B74" s="12"/>
      <c r="C74" s="12"/>
      <c r="D74" s="12"/>
      <c r="E74" s="12"/>
      <c r="F74" s="12"/>
      <c r="G74" s="12"/>
      <c r="H74" s="12"/>
      <c r="I74" s="29">
        <v>-6708.942</v>
      </c>
      <c r="J74" s="94">
        <v>-1707.76</v>
      </c>
      <c r="K74" s="94">
        <v>-1591.0550000000001</v>
      </c>
      <c r="L74" s="94">
        <v>-1749.63</v>
      </c>
      <c r="M74" s="94">
        <v>-1660.4970000000001</v>
      </c>
      <c r="N74" s="29">
        <v>-6317.7070000000003</v>
      </c>
      <c r="O74" s="94">
        <v>-1557.527</v>
      </c>
      <c r="P74" s="94">
        <v>-1567.8910000000001</v>
      </c>
      <c r="Q74" s="94">
        <v>-1581.7560000000001</v>
      </c>
      <c r="R74" s="94">
        <v>-1610.5329999999999</v>
      </c>
      <c r="S74" s="29">
        <v>-6534.8969999999999</v>
      </c>
      <c r="T74" s="94">
        <v>-1652.4760000000001</v>
      </c>
      <c r="U74" s="94">
        <v>-1576</v>
      </c>
      <c r="V74" s="94">
        <v>-1721</v>
      </c>
      <c r="W74" s="94">
        <v>-1585</v>
      </c>
      <c r="X74" s="29">
        <v>-3901</v>
      </c>
      <c r="Y74" s="94">
        <v>-1604</v>
      </c>
      <c r="Z74" s="94">
        <v>-900</v>
      </c>
      <c r="AA74" s="94">
        <v>-724</v>
      </c>
      <c r="AB74" s="94">
        <v>-673</v>
      </c>
      <c r="AC74" s="29">
        <v>-2654</v>
      </c>
      <c r="AD74" s="94">
        <v>-658</v>
      </c>
      <c r="AE74" s="94">
        <v>-626</v>
      </c>
      <c r="AF74" s="94">
        <v>-683</v>
      </c>
      <c r="AG74" s="94">
        <v>-688</v>
      </c>
      <c r="AH74" s="29">
        <v>-2686</v>
      </c>
      <c r="AI74" s="94">
        <v>-703</v>
      </c>
      <c r="AJ74" s="94">
        <v>-633</v>
      </c>
      <c r="AK74" s="94">
        <v>-713</v>
      </c>
      <c r="AL74" s="94">
        <v>-637</v>
      </c>
      <c r="AM74" s="133">
        <v>-2529</v>
      </c>
      <c r="AN74" s="94">
        <v>-648</v>
      </c>
      <c r="AO74" s="94">
        <v>-607</v>
      </c>
      <c r="AP74" s="94">
        <v>-675</v>
      </c>
      <c r="AQ74" s="94">
        <v>-599</v>
      </c>
      <c r="AR74" s="133">
        <v>-2337</v>
      </c>
      <c r="AS74" s="95" t="s">
        <v>6</v>
      </c>
      <c r="AT74" s="95" t="s">
        <v>6</v>
      </c>
      <c r="AU74" s="95" t="s">
        <v>6</v>
      </c>
      <c r="AV74" s="95" t="s">
        <v>6</v>
      </c>
      <c r="AW74" s="133">
        <v>-2275</v>
      </c>
      <c r="AX74" s="95" t="s">
        <v>6</v>
      </c>
      <c r="AY74" s="95" t="s">
        <v>6</v>
      </c>
      <c r="AZ74" s="95" t="s">
        <v>6</v>
      </c>
      <c r="BA74" s="95" t="s">
        <v>6</v>
      </c>
      <c r="BD74" s="2"/>
      <c r="BE74" s="2"/>
      <c r="BF74" s="2"/>
      <c r="BG74" s="2"/>
      <c r="BH74" s="2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</row>
    <row r="75" spans="1:81" ht="13.35" customHeight="1" x14ac:dyDescent="0.15">
      <c r="A75" s="44" t="s">
        <v>5</v>
      </c>
      <c r="B75" s="14"/>
      <c r="C75" s="14"/>
      <c r="D75" s="14"/>
      <c r="E75" s="14"/>
      <c r="F75" s="14"/>
      <c r="G75" s="14"/>
      <c r="H75" s="14"/>
      <c r="I75" s="128">
        <v>5599.6459999999997</v>
      </c>
      <c r="J75" s="48">
        <v>1421.008</v>
      </c>
      <c r="K75" s="48">
        <v>1377.4280000000001</v>
      </c>
      <c r="L75" s="48">
        <v>1460.7669999999998</v>
      </c>
      <c r="M75" s="48">
        <v>1340.443</v>
      </c>
      <c r="N75" s="128">
        <v>5193.0839999999989</v>
      </c>
      <c r="O75" s="48">
        <v>1321.9110000000001</v>
      </c>
      <c r="P75" s="48">
        <v>1295.2599999999998</v>
      </c>
      <c r="Q75" s="48">
        <v>1312.2789999999998</v>
      </c>
      <c r="R75" s="48">
        <v>1263.634</v>
      </c>
      <c r="S75" s="128">
        <v>5307.1430000000009</v>
      </c>
      <c r="T75" s="48">
        <v>1301.9339999999997</v>
      </c>
      <c r="U75" s="48">
        <v>1304</v>
      </c>
      <c r="V75" s="48">
        <v>1378</v>
      </c>
      <c r="W75" s="48">
        <v>1323</v>
      </c>
      <c r="X75" s="128">
        <v>3878</v>
      </c>
      <c r="Y75" s="48">
        <v>1260</v>
      </c>
      <c r="Z75" s="48">
        <v>950</v>
      </c>
      <c r="AA75" s="48">
        <v>909</v>
      </c>
      <c r="AB75" s="48">
        <v>760</v>
      </c>
      <c r="AC75" s="128">
        <v>3196</v>
      </c>
      <c r="AD75" s="48">
        <v>809</v>
      </c>
      <c r="AE75" s="48">
        <v>747</v>
      </c>
      <c r="AF75" s="48">
        <v>846</v>
      </c>
      <c r="AG75" s="48">
        <v>794</v>
      </c>
      <c r="AH75" s="128">
        <v>3100</v>
      </c>
      <c r="AI75" s="48">
        <v>763</v>
      </c>
      <c r="AJ75" s="48">
        <v>758</v>
      </c>
      <c r="AK75" s="48">
        <v>824</v>
      </c>
      <c r="AL75" s="48">
        <v>755</v>
      </c>
      <c r="AM75" s="134">
        <v>3095</v>
      </c>
      <c r="AN75" s="48">
        <v>767</v>
      </c>
      <c r="AO75" s="48">
        <v>767</v>
      </c>
      <c r="AP75" s="48">
        <v>814</v>
      </c>
      <c r="AQ75" s="48">
        <v>747</v>
      </c>
      <c r="AR75" s="134">
        <v>2925</v>
      </c>
      <c r="AS75" s="96" t="s">
        <v>6</v>
      </c>
      <c r="AT75" s="96" t="s">
        <v>6</v>
      </c>
      <c r="AU75" s="96" t="s">
        <v>6</v>
      </c>
      <c r="AV75" s="96" t="s">
        <v>6</v>
      </c>
      <c r="AW75" s="134">
        <v>2854</v>
      </c>
      <c r="AX75" s="96" t="s">
        <v>6</v>
      </c>
      <c r="AY75" s="96" t="s">
        <v>6</v>
      </c>
      <c r="AZ75" s="96" t="s">
        <v>6</v>
      </c>
      <c r="BA75" s="96" t="s">
        <v>6</v>
      </c>
      <c r="BD75" s="2"/>
      <c r="BE75" s="2"/>
      <c r="BF75" s="2"/>
      <c r="BG75" s="2"/>
      <c r="BH75" s="2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</row>
    <row r="76" spans="1:81" ht="13.35" customHeight="1" x14ac:dyDescent="0.15">
      <c r="A76" s="53" t="s">
        <v>25</v>
      </c>
      <c r="B76" s="12"/>
      <c r="C76" s="12"/>
      <c r="D76" s="12"/>
      <c r="E76" s="12"/>
      <c r="F76" s="12"/>
      <c r="G76" s="12"/>
      <c r="H76" s="12"/>
      <c r="I76" s="29">
        <v>12308.588</v>
      </c>
      <c r="J76" s="94">
        <v>3128.768</v>
      </c>
      <c r="K76" s="94">
        <v>2968.4830000000002</v>
      </c>
      <c r="L76" s="94">
        <v>3210.3969999999999</v>
      </c>
      <c r="M76" s="94">
        <v>3000.94</v>
      </c>
      <c r="N76" s="29">
        <v>11510.790999999999</v>
      </c>
      <c r="O76" s="94">
        <v>2879.4380000000001</v>
      </c>
      <c r="P76" s="94">
        <v>2863.1509999999998</v>
      </c>
      <c r="Q76" s="94">
        <v>2894.0349999999999</v>
      </c>
      <c r="R76" s="94">
        <v>2874.1669999999999</v>
      </c>
      <c r="S76" s="29">
        <v>11842.04</v>
      </c>
      <c r="T76" s="94">
        <v>2954.41</v>
      </c>
      <c r="U76" s="94">
        <v>2879</v>
      </c>
      <c r="V76" s="94">
        <v>3100</v>
      </c>
      <c r="W76" s="94">
        <v>2909</v>
      </c>
      <c r="X76" s="29">
        <v>7779</v>
      </c>
      <c r="Y76" s="94">
        <v>2864</v>
      </c>
      <c r="Z76" s="94">
        <v>1850</v>
      </c>
      <c r="AA76" s="94">
        <v>1633</v>
      </c>
      <c r="AB76" s="94">
        <v>1432</v>
      </c>
      <c r="AC76" s="29">
        <v>5850</v>
      </c>
      <c r="AD76" s="94">
        <v>1467</v>
      </c>
      <c r="AE76" s="94">
        <v>1372</v>
      </c>
      <c r="AF76" s="94">
        <v>1529</v>
      </c>
      <c r="AG76" s="94">
        <v>1482</v>
      </c>
      <c r="AH76" s="29">
        <v>5786</v>
      </c>
      <c r="AI76" s="94">
        <v>1466</v>
      </c>
      <c r="AJ76" s="94">
        <v>1392</v>
      </c>
      <c r="AK76" s="94">
        <v>1537</v>
      </c>
      <c r="AL76" s="94">
        <v>1391</v>
      </c>
      <c r="AM76" s="133">
        <v>5624</v>
      </c>
      <c r="AN76" s="94">
        <v>1415</v>
      </c>
      <c r="AO76" s="94">
        <v>1374</v>
      </c>
      <c r="AP76" s="94">
        <v>1489</v>
      </c>
      <c r="AQ76" s="94">
        <v>1346</v>
      </c>
      <c r="AR76" s="133">
        <v>5262</v>
      </c>
      <c r="AS76" s="95" t="s">
        <v>6</v>
      </c>
      <c r="AT76" s="95" t="s">
        <v>6</v>
      </c>
      <c r="AU76" s="95" t="s">
        <v>6</v>
      </c>
      <c r="AV76" s="95" t="s">
        <v>6</v>
      </c>
      <c r="AW76" s="133">
        <v>5129</v>
      </c>
      <c r="AX76" s="95" t="s">
        <v>6</v>
      </c>
      <c r="AY76" s="95" t="s">
        <v>6</v>
      </c>
      <c r="AZ76" s="95" t="s">
        <v>6</v>
      </c>
      <c r="BA76" s="95" t="s">
        <v>6</v>
      </c>
      <c r="BD76" s="2"/>
      <c r="BE76" s="2"/>
      <c r="BF76" s="2"/>
      <c r="BG76" s="2"/>
      <c r="BH76" s="2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</row>
    <row r="77" spans="1:81" ht="13.35" customHeight="1" x14ac:dyDescent="0.15">
      <c r="A77" s="44" t="s">
        <v>26</v>
      </c>
      <c r="B77" s="14"/>
      <c r="C77" s="14"/>
      <c r="D77" s="14"/>
      <c r="E77" s="14"/>
      <c r="F77" s="14"/>
      <c r="G77" s="14"/>
      <c r="H77" s="14"/>
      <c r="I77" s="130">
        <v>45.493812937763451</v>
      </c>
      <c r="J77" s="89">
        <v>45.417493403154211</v>
      </c>
      <c r="K77" s="89">
        <v>46.401747963522112</v>
      </c>
      <c r="L77" s="89">
        <v>45.50113272595258</v>
      </c>
      <c r="M77" s="89">
        <v>44.667437536238644</v>
      </c>
      <c r="N77" s="130">
        <v>45.114918688038024</v>
      </c>
      <c r="O77" s="89">
        <v>45.908646062182967</v>
      </c>
      <c r="P77" s="89">
        <v>45.23896923354723</v>
      </c>
      <c r="Q77" s="89">
        <v>45.344268469455265</v>
      </c>
      <c r="R77" s="89">
        <v>43.965225402699289</v>
      </c>
      <c r="S77" s="130">
        <v>44.816121208845779</v>
      </c>
      <c r="T77" s="89">
        <v>44.067478785950485</v>
      </c>
      <c r="U77" s="89">
        <v>45.3</v>
      </c>
      <c r="V77" s="89">
        <v>44.5</v>
      </c>
      <c r="W77" s="89">
        <v>45.5</v>
      </c>
      <c r="X77" s="130">
        <v>49.9</v>
      </c>
      <c r="Y77" s="89">
        <v>44</v>
      </c>
      <c r="Z77" s="89">
        <v>51.3</v>
      </c>
      <c r="AA77" s="89">
        <v>55.7</v>
      </c>
      <c r="AB77" s="89">
        <v>53</v>
      </c>
      <c r="AC77" s="130">
        <v>54.6</v>
      </c>
      <c r="AD77" s="89">
        <v>55.2</v>
      </c>
      <c r="AE77" s="89">
        <v>54.4</v>
      </c>
      <c r="AF77" s="89">
        <v>55.3</v>
      </c>
      <c r="AG77" s="89">
        <v>53.6</v>
      </c>
      <c r="AH77" s="130">
        <v>53.6</v>
      </c>
      <c r="AI77" s="89">
        <v>52</v>
      </c>
      <c r="AJ77" s="89">
        <v>54.5</v>
      </c>
      <c r="AK77" s="89">
        <v>53.6</v>
      </c>
      <c r="AL77" s="89">
        <v>54.2</v>
      </c>
      <c r="AM77" s="135">
        <v>55</v>
      </c>
      <c r="AN77" s="89">
        <v>54.2</v>
      </c>
      <c r="AO77" s="89">
        <v>55.8</v>
      </c>
      <c r="AP77" s="89">
        <v>54.7</v>
      </c>
      <c r="AQ77" s="89">
        <v>55.5</v>
      </c>
      <c r="AR77" s="135">
        <v>55.6</v>
      </c>
      <c r="AS77" s="108" t="s">
        <v>6</v>
      </c>
      <c r="AT77" s="108" t="s">
        <v>6</v>
      </c>
      <c r="AU77" s="108" t="s">
        <v>6</v>
      </c>
      <c r="AV77" s="108" t="s">
        <v>6</v>
      </c>
      <c r="AW77" s="135">
        <v>55.6</v>
      </c>
      <c r="AX77" s="108" t="s">
        <v>6</v>
      </c>
      <c r="AY77" s="108" t="s">
        <v>6</v>
      </c>
      <c r="AZ77" s="108" t="s">
        <v>6</v>
      </c>
      <c r="BA77" s="108" t="s">
        <v>6</v>
      </c>
      <c r="BD77" s="2"/>
      <c r="BE77" s="2"/>
      <c r="BF77" s="2"/>
      <c r="BG77" s="2"/>
      <c r="BH77" s="2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</row>
    <row r="78" spans="1:81" ht="9.9499999999999993" customHeight="1" x14ac:dyDescent="0.15">
      <c r="A78" s="150" t="s">
        <v>92</v>
      </c>
      <c r="B78" s="6"/>
      <c r="C78" s="6"/>
      <c r="D78" s="6"/>
      <c r="E78" s="6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61"/>
      <c r="AD78" s="61"/>
      <c r="AE78" s="61"/>
      <c r="AF78" s="61"/>
      <c r="AG78" s="61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25"/>
      <c r="BD78" s="2"/>
      <c r="BE78" s="2"/>
      <c r="BF78" s="2"/>
      <c r="BG78" s="2"/>
      <c r="BH78" s="2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</row>
    <row r="79" spans="1:81" ht="9.9499999999999993" customHeight="1" x14ac:dyDescent="0.15">
      <c r="A79" s="155" t="s">
        <v>93</v>
      </c>
      <c r="B79" s="6"/>
      <c r="C79" s="6"/>
      <c r="D79" s="6"/>
      <c r="E79" s="6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61"/>
      <c r="AD79" s="61"/>
      <c r="AE79" s="61"/>
      <c r="AF79" s="61"/>
      <c r="AG79" s="61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25"/>
      <c r="BD79" s="2"/>
      <c r="BE79" s="2"/>
      <c r="BF79" s="2"/>
      <c r="BG79" s="2"/>
      <c r="BH79" s="2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</row>
    <row r="80" spans="1:81" ht="13.35" customHeight="1" x14ac:dyDescent="0.15">
      <c r="A80" s="62" t="s">
        <v>106</v>
      </c>
      <c r="B80" s="63"/>
      <c r="C80" s="63"/>
      <c r="D80" s="63"/>
      <c r="E80" s="63"/>
      <c r="F80" s="63"/>
      <c r="G80" s="63"/>
      <c r="H80" s="63"/>
      <c r="I80" s="69"/>
      <c r="J80" s="167">
        <v>2021</v>
      </c>
      <c r="K80" s="167"/>
      <c r="L80" s="167"/>
      <c r="M80" s="167"/>
      <c r="N80" s="69"/>
      <c r="O80" s="167">
        <v>2020</v>
      </c>
      <c r="P80" s="167"/>
      <c r="Q80" s="167"/>
      <c r="R80" s="167"/>
      <c r="S80" s="69"/>
      <c r="T80" s="167">
        <v>2019</v>
      </c>
      <c r="U80" s="167"/>
      <c r="V80" s="167"/>
      <c r="W80" s="167"/>
      <c r="X80" s="69"/>
      <c r="Y80" s="167">
        <v>2018</v>
      </c>
      <c r="Z80" s="167"/>
      <c r="AA80" s="167"/>
      <c r="AB80" s="167"/>
      <c r="AC80" s="69"/>
      <c r="AD80" s="167">
        <v>2017</v>
      </c>
      <c r="AE80" s="167"/>
      <c r="AF80" s="167"/>
      <c r="AG80" s="167"/>
      <c r="AH80" s="167">
        <v>2016</v>
      </c>
      <c r="AI80" s="167"/>
      <c r="AJ80" s="167"/>
      <c r="AK80" s="167"/>
      <c r="AL80" s="167"/>
      <c r="AM80" s="168">
        <v>2015</v>
      </c>
      <c r="AN80" s="168"/>
      <c r="AO80" s="168"/>
      <c r="AP80" s="168"/>
      <c r="AQ80" s="168"/>
      <c r="AR80" s="168">
        <v>2014</v>
      </c>
      <c r="AS80" s="168"/>
      <c r="AT80" s="168"/>
      <c r="AU80" s="168"/>
      <c r="AV80" s="168"/>
      <c r="AW80" s="168">
        <v>2013</v>
      </c>
      <c r="AX80" s="168"/>
      <c r="AY80" s="168"/>
      <c r="AZ80" s="168"/>
      <c r="BA80" s="168"/>
      <c r="BD80" s="2"/>
      <c r="BE80" s="2"/>
      <c r="BF80" s="2"/>
      <c r="BG80" s="2"/>
      <c r="BH80" s="2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</row>
    <row r="81" spans="1:81" ht="13.35" customHeight="1" x14ac:dyDescent="0.15">
      <c r="A81" s="64" t="s">
        <v>7</v>
      </c>
      <c r="B81" s="65"/>
      <c r="C81" s="65"/>
      <c r="D81" s="65"/>
      <c r="E81" s="65"/>
      <c r="F81" s="65"/>
      <c r="G81" s="65"/>
      <c r="H81" s="65"/>
      <c r="I81" s="72" t="s">
        <v>0</v>
      </c>
      <c r="J81" s="73" t="s">
        <v>8</v>
      </c>
      <c r="K81" s="73" t="s">
        <v>9</v>
      </c>
      <c r="L81" s="73" t="s">
        <v>10</v>
      </c>
      <c r="M81" s="73" t="s">
        <v>11</v>
      </c>
      <c r="N81" s="72" t="s">
        <v>0</v>
      </c>
      <c r="O81" s="73" t="s">
        <v>8</v>
      </c>
      <c r="P81" s="73" t="s">
        <v>9</v>
      </c>
      <c r="Q81" s="73" t="s">
        <v>10</v>
      </c>
      <c r="R81" s="73" t="s">
        <v>11</v>
      </c>
      <c r="S81" s="72" t="s">
        <v>0</v>
      </c>
      <c r="T81" s="73" t="s">
        <v>8</v>
      </c>
      <c r="U81" s="73" t="s">
        <v>9</v>
      </c>
      <c r="V81" s="73" t="s">
        <v>10</v>
      </c>
      <c r="W81" s="73" t="s">
        <v>11</v>
      </c>
      <c r="X81" s="72" t="s">
        <v>0</v>
      </c>
      <c r="Y81" s="73" t="s">
        <v>8</v>
      </c>
      <c r="Z81" s="73" t="s">
        <v>9</v>
      </c>
      <c r="AA81" s="73" t="s">
        <v>10</v>
      </c>
      <c r="AB81" s="73" t="s">
        <v>11</v>
      </c>
      <c r="AC81" s="72" t="s">
        <v>0</v>
      </c>
      <c r="AD81" s="73" t="s">
        <v>8</v>
      </c>
      <c r="AE81" s="73" t="s">
        <v>9</v>
      </c>
      <c r="AF81" s="73" t="s">
        <v>10</v>
      </c>
      <c r="AG81" s="73" t="s">
        <v>11</v>
      </c>
      <c r="AH81" s="73" t="s">
        <v>0</v>
      </c>
      <c r="AI81" s="73" t="s">
        <v>8</v>
      </c>
      <c r="AJ81" s="73" t="s">
        <v>9</v>
      </c>
      <c r="AK81" s="73" t="s">
        <v>10</v>
      </c>
      <c r="AL81" s="73" t="s">
        <v>11</v>
      </c>
      <c r="AM81" s="77" t="s">
        <v>0</v>
      </c>
      <c r="AN81" s="77" t="s">
        <v>8</v>
      </c>
      <c r="AO81" s="77" t="s">
        <v>9</v>
      </c>
      <c r="AP81" s="77" t="s">
        <v>10</v>
      </c>
      <c r="AQ81" s="77" t="s">
        <v>11</v>
      </c>
      <c r="AR81" s="77" t="s">
        <v>0</v>
      </c>
      <c r="AS81" s="77" t="s">
        <v>8</v>
      </c>
      <c r="AT81" s="77" t="s">
        <v>9</v>
      </c>
      <c r="AU81" s="77" t="s">
        <v>10</v>
      </c>
      <c r="AV81" s="77" t="s">
        <v>11</v>
      </c>
      <c r="AW81" s="77" t="s">
        <v>0</v>
      </c>
      <c r="AX81" s="77" t="s">
        <v>8</v>
      </c>
      <c r="AY81" s="77" t="s">
        <v>9</v>
      </c>
      <c r="AZ81" s="77" t="s">
        <v>10</v>
      </c>
      <c r="BA81" s="77" t="s">
        <v>11</v>
      </c>
      <c r="BD81" s="2"/>
      <c r="BE81" s="2"/>
      <c r="BF81" s="2"/>
      <c r="BG81" s="2"/>
      <c r="BH81" s="2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</row>
    <row r="82" spans="1:81" ht="13.35" customHeight="1" x14ac:dyDescent="0.15">
      <c r="A82" s="22" t="s">
        <v>105</v>
      </c>
      <c r="B82" s="12"/>
      <c r="C82" s="12"/>
      <c r="D82" s="12"/>
      <c r="E82" s="12"/>
      <c r="F82" s="12"/>
      <c r="G82" s="12"/>
      <c r="H82" s="12"/>
      <c r="I82" s="29">
        <v>894</v>
      </c>
      <c r="J82" s="94">
        <v>173</v>
      </c>
      <c r="K82" s="94">
        <v>255.29499999999982</v>
      </c>
      <c r="L82" s="94">
        <v>280</v>
      </c>
      <c r="M82" s="94">
        <v>186</v>
      </c>
      <c r="N82" s="29">
        <v>738</v>
      </c>
      <c r="O82" s="94">
        <v>260</v>
      </c>
      <c r="P82" s="94">
        <v>208</v>
      </c>
      <c r="Q82" s="94">
        <v>211</v>
      </c>
      <c r="R82" s="94">
        <v>59</v>
      </c>
      <c r="S82" s="29">
        <v>705</v>
      </c>
      <c r="T82" s="94">
        <v>104</v>
      </c>
      <c r="U82" s="94">
        <v>191</v>
      </c>
      <c r="V82" s="94">
        <v>240</v>
      </c>
      <c r="W82" s="94">
        <v>170</v>
      </c>
      <c r="X82" s="29">
        <v>407</v>
      </c>
      <c r="Y82" s="94">
        <v>57</v>
      </c>
      <c r="Z82" s="94">
        <v>118</v>
      </c>
      <c r="AA82" s="94">
        <v>173</v>
      </c>
      <c r="AB82" s="94">
        <v>60</v>
      </c>
      <c r="AC82" s="29">
        <v>522</v>
      </c>
      <c r="AD82" s="94">
        <v>96</v>
      </c>
      <c r="AE82" s="94">
        <v>127</v>
      </c>
      <c r="AF82" s="94">
        <v>174</v>
      </c>
      <c r="AG82" s="94">
        <v>126</v>
      </c>
      <c r="AH82" s="29">
        <v>481</v>
      </c>
      <c r="AI82" s="95" t="s">
        <v>6</v>
      </c>
      <c r="AJ82" s="95" t="s">
        <v>6</v>
      </c>
      <c r="AK82" s="95" t="s">
        <v>6</v>
      </c>
      <c r="AL82" s="95" t="s">
        <v>6</v>
      </c>
      <c r="AM82" s="133">
        <v>616</v>
      </c>
      <c r="AN82" s="95" t="s">
        <v>6</v>
      </c>
      <c r="AO82" s="95" t="s">
        <v>6</v>
      </c>
      <c r="AP82" s="95" t="s">
        <v>6</v>
      </c>
      <c r="AQ82" s="95" t="s">
        <v>6</v>
      </c>
      <c r="AR82" s="159" t="s">
        <v>6</v>
      </c>
      <c r="AS82" s="95" t="s">
        <v>6</v>
      </c>
      <c r="AT82" s="95" t="s">
        <v>6</v>
      </c>
      <c r="AU82" s="95" t="s">
        <v>6</v>
      </c>
      <c r="AV82" s="95" t="s">
        <v>6</v>
      </c>
      <c r="AW82" s="159" t="s">
        <v>6</v>
      </c>
      <c r="AX82" s="95" t="s">
        <v>6</v>
      </c>
      <c r="AY82" s="95" t="s">
        <v>6</v>
      </c>
      <c r="AZ82" s="95" t="s">
        <v>6</v>
      </c>
      <c r="BA82" s="95" t="s">
        <v>6</v>
      </c>
      <c r="BD82" s="2"/>
      <c r="BE82" s="2"/>
      <c r="BF82" s="2"/>
      <c r="BG82" s="2"/>
      <c r="BH82" s="2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</row>
    <row r="83" spans="1:81" ht="13.35" customHeight="1" x14ac:dyDescent="0.15">
      <c r="A83" s="53" t="s">
        <v>102</v>
      </c>
      <c r="B83" s="12"/>
      <c r="C83" s="12"/>
      <c r="D83" s="12"/>
      <c r="E83" s="12"/>
      <c r="F83" s="12"/>
      <c r="G83" s="12"/>
      <c r="H83" s="12"/>
      <c r="I83" s="29">
        <v>3</v>
      </c>
      <c r="J83" s="94">
        <v>3</v>
      </c>
      <c r="K83" s="95" t="s">
        <v>6</v>
      </c>
      <c r="L83" s="95" t="s">
        <v>6</v>
      </c>
      <c r="M83" s="95" t="s">
        <v>6</v>
      </c>
      <c r="N83" s="29">
        <v>-44</v>
      </c>
      <c r="O83" s="94">
        <v>11</v>
      </c>
      <c r="P83" s="94">
        <v>-24</v>
      </c>
      <c r="Q83" s="94">
        <v>-31</v>
      </c>
      <c r="R83" s="166"/>
      <c r="S83" s="29">
        <v>-11</v>
      </c>
      <c r="T83" s="94">
        <v>-6</v>
      </c>
      <c r="U83" s="94">
        <v>0</v>
      </c>
      <c r="V83" s="94">
        <v>0</v>
      </c>
      <c r="W83" s="94">
        <v>-5</v>
      </c>
      <c r="X83" s="29">
        <v>-89</v>
      </c>
      <c r="Y83" s="94">
        <v>-53</v>
      </c>
      <c r="Z83" s="94">
        <v>-4</v>
      </c>
      <c r="AA83" s="94">
        <v>-25</v>
      </c>
      <c r="AB83" s="94">
        <v>-20</v>
      </c>
      <c r="AC83" s="29">
        <v>0</v>
      </c>
      <c r="AD83" s="94">
        <v>-7</v>
      </c>
      <c r="AE83" s="94">
        <v>7</v>
      </c>
      <c r="AF83" s="94">
        <v>0</v>
      </c>
      <c r="AG83" s="94">
        <v>0</v>
      </c>
      <c r="AH83" s="29">
        <v>-58</v>
      </c>
      <c r="AI83" s="95" t="s">
        <v>6</v>
      </c>
      <c r="AJ83" s="95" t="s">
        <v>6</v>
      </c>
      <c r="AK83" s="95" t="s">
        <v>6</v>
      </c>
      <c r="AL83" s="95" t="s">
        <v>6</v>
      </c>
      <c r="AM83" s="133">
        <v>-22</v>
      </c>
      <c r="AN83" s="95" t="s">
        <v>6</v>
      </c>
      <c r="AO83" s="95" t="s">
        <v>6</v>
      </c>
      <c r="AP83" s="95" t="s">
        <v>6</v>
      </c>
      <c r="AQ83" s="95" t="s">
        <v>6</v>
      </c>
      <c r="AR83" s="159" t="s">
        <v>6</v>
      </c>
      <c r="AS83" s="95" t="s">
        <v>6</v>
      </c>
      <c r="AT83" s="95" t="s">
        <v>6</v>
      </c>
      <c r="AU83" s="95" t="s">
        <v>6</v>
      </c>
      <c r="AV83" s="95" t="s">
        <v>6</v>
      </c>
      <c r="AW83" s="159" t="s">
        <v>6</v>
      </c>
      <c r="AX83" s="95" t="s">
        <v>6</v>
      </c>
      <c r="AY83" s="95" t="s">
        <v>6</v>
      </c>
      <c r="AZ83" s="95" t="s">
        <v>6</v>
      </c>
      <c r="BA83" s="95" t="s">
        <v>6</v>
      </c>
      <c r="BD83" s="2"/>
      <c r="BE83" s="2"/>
      <c r="BF83" s="2"/>
      <c r="BG83" s="2"/>
      <c r="BH83" s="2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</row>
    <row r="84" spans="1:81" ht="13.35" customHeight="1" x14ac:dyDescent="0.15">
      <c r="A84" s="45" t="s">
        <v>107</v>
      </c>
      <c r="B84" s="9"/>
      <c r="C84" s="9"/>
      <c r="D84" s="9"/>
      <c r="E84" s="9"/>
      <c r="F84" s="9"/>
      <c r="G84" s="9"/>
      <c r="H84" s="9"/>
      <c r="I84" s="58">
        <v>-141</v>
      </c>
      <c r="J84" s="54">
        <v>-34</v>
      </c>
      <c r="K84" s="54">
        <v>-34.227000000000004</v>
      </c>
      <c r="L84" s="54">
        <v>-34</v>
      </c>
      <c r="M84" s="54">
        <v>-38</v>
      </c>
      <c r="N84" s="58">
        <v>-155</v>
      </c>
      <c r="O84" s="54">
        <v>-38</v>
      </c>
      <c r="P84" s="54">
        <v>-38</v>
      </c>
      <c r="Q84" s="54">
        <v>-39</v>
      </c>
      <c r="R84" s="54">
        <v>-39</v>
      </c>
      <c r="S84" s="58">
        <v>-157</v>
      </c>
      <c r="T84" s="54">
        <v>-39</v>
      </c>
      <c r="U84" s="54">
        <v>-40</v>
      </c>
      <c r="V84" s="54">
        <v>-39</v>
      </c>
      <c r="W84" s="54">
        <v>-39</v>
      </c>
      <c r="X84" s="58">
        <v>-103</v>
      </c>
      <c r="Y84" s="54">
        <v>-39</v>
      </c>
      <c r="Z84" s="54">
        <v>-26</v>
      </c>
      <c r="AA84" s="54">
        <v>-19</v>
      </c>
      <c r="AB84" s="54">
        <v>-19</v>
      </c>
      <c r="AC84" s="58">
        <v>-77</v>
      </c>
      <c r="AD84" s="54">
        <v>-19</v>
      </c>
      <c r="AE84" s="54">
        <v>-19</v>
      </c>
      <c r="AF84" s="54">
        <v>-19</v>
      </c>
      <c r="AG84" s="54">
        <v>-19</v>
      </c>
      <c r="AH84" s="58">
        <v>-77</v>
      </c>
      <c r="AI84" s="109" t="s">
        <v>6</v>
      </c>
      <c r="AJ84" s="109" t="s">
        <v>6</v>
      </c>
      <c r="AK84" s="109" t="s">
        <v>6</v>
      </c>
      <c r="AL84" s="109" t="s">
        <v>6</v>
      </c>
      <c r="AM84" s="58">
        <v>-77</v>
      </c>
      <c r="AN84" s="109" t="s">
        <v>6</v>
      </c>
      <c r="AO84" s="109" t="s">
        <v>6</v>
      </c>
      <c r="AP84" s="109" t="s">
        <v>6</v>
      </c>
      <c r="AQ84" s="109" t="s">
        <v>6</v>
      </c>
      <c r="AR84" s="160" t="s">
        <v>6</v>
      </c>
      <c r="AS84" s="109" t="s">
        <v>6</v>
      </c>
      <c r="AT84" s="109" t="s">
        <v>6</v>
      </c>
      <c r="AU84" s="109" t="s">
        <v>6</v>
      </c>
      <c r="AV84" s="109" t="s">
        <v>6</v>
      </c>
      <c r="AW84" s="160" t="s">
        <v>6</v>
      </c>
      <c r="AX84" s="109" t="s">
        <v>6</v>
      </c>
      <c r="AY84" s="109" t="s">
        <v>6</v>
      </c>
      <c r="AZ84" s="109" t="s">
        <v>6</v>
      </c>
      <c r="BA84" s="109" t="s">
        <v>6</v>
      </c>
      <c r="BD84" s="2"/>
      <c r="BE84" s="2"/>
      <c r="BF84" s="2"/>
      <c r="BG84" s="2"/>
      <c r="BH84" s="2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</row>
    <row r="85" spans="1:81" ht="13.35" customHeight="1" x14ac:dyDescent="0.15">
      <c r="A85" s="50" t="s">
        <v>103</v>
      </c>
      <c r="B85" s="9"/>
      <c r="C85" s="9"/>
      <c r="D85" s="9"/>
      <c r="E85" s="9"/>
      <c r="F85" s="9"/>
      <c r="G85" s="9"/>
      <c r="H85" s="9"/>
      <c r="I85" s="129">
        <f>I82-I83-I84-1</f>
        <v>1031</v>
      </c>
      <c r="J85" s="162">
        <f>J82-J83-J84-1</f>
        <v>203</v>
      </c>
      <c r="K85" s="162">
        <f>K82-K84</f>
        <v>289.52199999999982</v>
      </c>
      <c r="L85" s="162">
        <f>L82-L84</f>
        <v>314</v>
      </c>
      <c r="M85" s="162">
        <f>M82-M84</f>
        <v>224</v>
      </c>
      <c r="N85" s="129">
        <v>937</v>
      </c>
      <c r="O85" s="162">
        <v>287</v>
      </c>
      <c r="P85" s="162">
        <v>270</v>
      </c>
      <c r="Q85" s="162">
        <v>281</v>
      </c>
      <c r="R85" s="162">
        <v>98</v>
      </c>
      <c r="S85" s="129">
        <v>874</v>
      </c>
      <c r="T85" s="162">
        <v>149</v>
      </c>
      <c r="U85" s="162">
        <v>231</v>
      </c>
      <c r="V85" s="162">
        <v>280</v>
      </c>
      <c r="W85" s="162">
        <v>214</v>
      </c>
      <c r="X85" s="129">
        <v>599</v>
      </c>
      <c r="Y85" s="162">
        <v>148</v>
      </c>
      <c r="Z85" s="162">
        <v>148</v>
      </c>
      <c r="AA85" s="162">
        <v>217</v>
      </c>
      <c r="AB85" s="162">
        <v>99</v>
      </c>
      <c r="AC85" s="129">
        <v>599</v>
      </c>
      <c r="AD85" s="162">
        <v>122</v>
      </c>
      <c r="AE85" s="162">
        <v>140</v>
      </c>
      <c r="AF85" s="162">
        <v>193</v>
      </c>
      <c r="AG85" s="162">
        <v>145</v>
      </c>
      <c r="AH85" s="129">
        <v>616</v>
      </c>
      <c r="AI85" s="163" t="s">
        <v>6</v>
      </c>
      <c r="AJ85" s="163" t="s">
        <v>6</v>
      </c>
      <c r="AK85" s="163" t="s">
        <v>6</v>
      </c>
      <c r="AL85" s="163" t="s">
        <v>6</v>
      </c>
      <c r="AM85" s="164">
        <v>715</v>
      </c>
      <c r="AN85" s="163" t="s">
        <v>6</v>
      </c>
      <c r="AO85" s="163" t="s">
        <v>6</v>
      </c>
      <c r="AP85" s="163" t="s">
        <v>6</v>
      </c>
      <c r="AQ85" s="163" t="s">
        <v>6</v>
      </c>
      <c r="AR85" s="165" t="s">
        <v>6</v>
      </c>
      <c r="AS85" s="163" t="s">
        <v>6</v>
      </c>
      <c r="AT85" s="163" t="s">
        <v>6</v>
      </c>
      <c r="AU85" s="163" t="s">
        <v>6</v>
      </c>
      <c r="AV85" s="163" t="s">
        <v>6</v>
      </c>
      <c r="AW85" s="165" t="s">
        <v>6</v>
      </c>
      <c r="AX85" s="163" t="s">
        <v>6</v>
      </c>
      <c r="AY85" s="163" t="s">
        <v>6</v>
      </c>
      <c r="AZ85" s="163" t="s">
        <v>6</v>
      </c>
      <c r="BA85" s="163" t="s">
        <v>6</v>
      </c>
      <c r="BD85" s="2"/>
      <c r="BE85" s="2"/>
      <c r="BF85" s="2"/>
      <c r="BG85" s="2"/>
      <c r="BH85" s="2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</row>
    <row r="86" spans="1:81" ht="13.35" customHeight="1" x14ac:dyDescent="0.15">
      <c r="A86" s="53" t="s">
        <v>104</v>
      </c>
      <c r="B86" s="12"/>
      <c r="C86" s="12"/>
      <c r="D86" s="12"/>
      <c r="E86" s="12"/>
      <c r="F86" s="12"/>
      <c r="G86" s="12"/>
      <c r="H86" s="12"/>
      <c r="I86" s="29">
        <v>12552</v>
      </c>
      <c r="J86" s="94">
        <v>3218</v>
      </c>
      <c r="K86" s="94">
        <v>3013</v>
      </c>
      <c r="L86" s="94">
        <v>3263</v>
      </c>
      <c r="M86" s="94">
        <v>3058</v>
      </c>
      <c r="N86" s="29">
        <v>11763</v>
      </c>
      <c r="O86" s="94">
        <v>3000</v>
      </c>
      <c r="P86" s="94">
        <v>2899</v>
      </c>
      <c r="Q86" s="94">
        <v>2947</v>
      </c>
      <c r="R86" s="94">
        <v>2917</v>
      </c>
      <c r="S86" s="29">
        <v>12017</v>
      </c>
      <c r="T86" s="94">
        <v>2995</v>
      </c>
      <c r="U86" s="94">
        <v>2929</v>
      </c>
      <c r="V86" s="94">
        <v>3144</v>
      </c>
      <c r="W86" s="94">
        <v>2948</v>
      </c>
      <c r="X86" s="29">
        <v>7951</v>
      </c>
      <c r="Y86" s="94">
        <v>2922</v>
      </c>
      <c r="Z86" s="94">
        <v>1887</v>
      </c>
      <c r="AA86" s="94">
        <v>1673</v>
      </c>
      <c r="AB86" s="94">
        <v>1469</v>
      </c>
      <c r="AC86" s="29">
        <v>6000</v>
      </c>
      <c r="AD86" s="94">
        <v>1507</v>
      </c>
      <c r="AE86" s="94">
        <v>1414</v>
      </c>
      <c r="AF86" s="94">
        <v>1560</v>
      </c>
      <c r="AG86" s="94">
        <v>1518</v>
      </c>
      <c r="AH86" s="29">
        <v>5937</v>
      </c>
      <c r="AI86" s="95" t="s">
        <v>6</v>
      </c>
      <c r="AJ86" s="95" t="s">
        <v>6</v>
      </c>
      <c r="AK86" s="95" t="s">
        <v>6</v>
      </c>
      <c r="AL86" s="95" t="s">
        <v>6</v>
      </c>
      <c r="AM86" s="133">
        <v>5761</v>
      </c>
      <c r="AN86" s="95" t="s">
        <v>6</v>
      </c>
      <c r="AO86" s="95" t="s">
        <v>6</v>
      </c>
      <c r="AP86" s="95" t="s">
        <v>6</v>
      </c>
      <c r="AQ86" s="95" t="s">
        <v>6</v>
      </c>
      <c r="AR86" s="159" t="s">
        <v>6</v>
      </c>
      <c r="AS86" s="95" t="s">
        <v>6</v>
      </c>
      <c r="AT86" s="95" t="s">
        <v>6</v>
      </c>
      <c r="AU86" s="95" t="s">
        <v>6</v>
      </c>
      <c r="AV86" s="95" t="s">
        <v>6</v>
      </c>
      <c r="AW86" s="159" t="s">
        <v>6</v>
      </c>
      <c r="AX86" s="95" t="s">
        <v>6</v>
      </c>
      <c r="AY86" s="95" t="s">
        <v>6</v>
      </c>
      <c r="AZ86" s="95" t="s">
        <v>6</v>
      </c>
      <c r="BA86" s="95" t="s">
        <v>6</v>
      </c>
      <c r="BD86" s="2"/>
      <c r="BE86" s="2"/>
      <c r="BF86" s="2"/>
      <c r="BG86" s="2"/>
      <c r="BH86" s="2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</row>
    <row r="87" spans="1:81" ht="13.35" customHeight="1" x14ac:dyDescent="0.15">
      <c r="A87" s="44" t="s">
        <v>101</v>
      </c>
      <c r="B87" s="14"/>
      <c r="C87" s="14"/>
      <c r="D87" s="14"/>
      <c r="E87" s="14"/>
      <c r="F87" s="14"/>
      <c r="G87" s="14"/>
      <c r="H87" s="14"/>
      <c r="I87" s="128">
        <f t="shared" ref="I87:J87" si="0">I85/I86*100</f>
        <v>8.2138304652645004</v>
      </c>
      <c r="J87" s="48">
        <f t="shared" si="0"/>
        <v>6.3082660037290239</v>
      </c>
      <c r="K87" s="48">
        <f>K85/K86*100</f>
        <v>9.6090939263192769</v>
      </c>
      <c r="L87" s="48">
        <f t="shared" ref="L87:M87" si="1">L85/L86*100</f>
        <v>9.6230462764327314</v>
      </c>
      <c r="M87" s="48">
        <f t="shared" si="1"/>
        <v>7.3250490516677562</v>
      </c>
      <c r="N87" s="128">
        <v>8</v>
      </c>
      <c r="O87" s="48">
        <v>10</v>
      </c>
      <c r="P87" s="48">
        <v>9</v>
      </c>
      <c r="Q87" s="48">
        <v>10</v>
      </c>
      <c r="R87" s="48">
        <v>3</v>
      </c>
      <c r="S87" s="128">
        <v>7</v>
      </c>
      <c r="T87" s="48">
        <v>5</v>
      </c>
      <c r="U87" s="48">
        <v>8</v>
      </c>
      <c r="V87" s="48">
        <v>9</v>
      </c>
      <c r="W87" s="48">
        <v>7</v>
      </c>
      <c r="X87" s="128">
        <v>8</v>
      </c>
      <c r="Y87" s="48">
        <v>5</v>
      </c>
      <c r="Z87" s="48">
        <v>8</v>
      </c>
      <c r="AA87" s="48">
        <v>13</v>
      </c>
      <c r="AB87" s="48">
        <v>7</v>
      </c>
      <c r="AC87" s="128">
        <v>10</v>
      </c>
      <c r="AD87" s="48">
        <v>8</v>
      </c>
      <c r="AE87" s="48">
        <v>10</v>
      </c>
      <c r="AF87" s="48">
        <v>12</v>
      </c>
      <c r="AG87" s="48">
        <v>10</v>
      </c>
      <c r="AH87" s="128">
        <v>10</v>
      </c>
      <c r="AI87" s="96" t="s">
        <v>6</v>
      </c>
      <c r="AJ87" s="96" t="s">
        <v>6</v>
      </c>
      <c r="AK87" s="96" t="s">
        <v>6</v>
      </c>
      <c r="AL87" s="96" t="s">
        <v>6</v>
      </c>
      <c r="AM87" s="134">
        <v>12</v>
      </c>
      <c r="AN87" s="96" t="s">
        <v>6</v>
      </c>
      <c r="AO87" s="96" t="s">
        <v>6</v>
      </c>
      <c r="AP87" s="96" t="s">
        <v>6</v>
      </c>
      <c r="AQ87" s="96" t="s">
        <v>6</v>
      </c>
      <c r="AR87" s="161" t="s">
        <v>6</v>
      </c>
      <c r="AS87" s="96" t="s">
        <v>6</v>
      </c>
      <c r="AT87" s="96" t="s">
        <v>6</v>
      </c>
      <c r="AU87" s="96" t="s">
        <v>6</v>
      </c>
      <c r="AV87" s="96" t="s">
        <v>6</v>
      </c>
      <c r="AW87" s="161" t="s">
        <v>6</v>
      </c>
      <c r="AX87" s="96" t="s">
        <v>6</v>
      </c>
      <c r="AY87" s="96" t="s">
        <v>6</v>
      </c>
      <c r="AZ87" s="96" t="s">
        <v>6</v>
      </c>
      <c r="BA87" s="96" t="s">
        <v>6</v>
      </c>
      <c r="BD87" s="2"/>
      <c r="BE87" s="2"/>
      <c r="BF87" s="2"/>
      <c r="BG87" s="2"/>
      <c r="BH87" s="2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</row>
    <row r="88" spans="1:81" ht="9.9499999999999993" customHeight="1" x14ac:dyDescent="0.15">
      <c r="A88" s="150" t="s">
        <v>111</v>
      </c>
      <c r="B88" s="6"/>
      <c r="C88" s="6"/>
      <c r="D88" s="6"/>
      <c r="E88" s="6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61"/>
      <c r="AD88" s="61"/>
      <c r="AE88" s="61"/>
      <c r="AF88" s="61"/>
      <c r="AG88" s="61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25"/>
      <c r="BD88" s="2"/>
      <c r="BE88" s="2"/>
      <c r="BF88" s="2"/>
      <c r="BG88" s="2"/>
      <c r="BH88" s="2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</row>
    <row r="89" spans="1:81" ht="9.9499999999999993" customHeight="1" x14ac:dyDescent="0.15">
      <c r="A89" s="150" t="s">
        <v>108</v>
      </c>
      <c r="B89" s="6"/>
      <c r="C89" s="6"/>
      <c r="D89" s="6"/>
      <c r="E89" s="6"/>
      <c r="F89" s="61"/>
      <c r="G89" s="59"/>
      <c r="H89" s="59"/>
      <c r="I89" s="59"/>
      <c r="J89" s="59"/>
      <c r="K89" s="59"/>
      <c r="L89" s="59"/>
      <c r="M89" s="59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31"/>
      <c r="AF89" s="28"/>
      <c r="AG89" s="28"/>
      <c r="AH89" s="60"/>
      <c r="AI89" s="61"/>
      <c r="AJ89" s="59"/>
      <c r="AK89" s="59"/>
      <c r="AL89" s="60"/>
      <c r="AM89" s="61"/>
      <c r="AN89" s="59"/>
      <c r="AO89" s="59"/>
      <c r="BD89" s="2"/>
      <c r="BE89" s="2"/>
      <c r="BF89" s="2"/>
      <c r="BG89" s="2"/>
      <c r="BH89" s="2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</row>
    <row r="90" spans="1:81" ht="13.35" customHeight="1" x14ac:dyDescent="0.15">
      <c r="A90" s="62" t="s">
        <v>86</v>
      </c>
      <c r="B90" s="63"/>
      <c r="C90" s="63"/>
      <c r="D90" s="63"/>
      <c r="E90" s="63"/>
      <c r="F90" s="63"/>
      <c r="G90" s="63"/>
      <c r="H90" s="63"/>
      <c r="I90" s="69"/>
      <c r="J90" s="167">
        <v>2021</v>
      </c>
      <c r="K90" s="167"/>
      <c r="L90" s="167"/>
      <c r="M90" s="167"/>
      <c r="N90" s="69"/>
      <c r="O90" s="167">
        <v>2020</v>
      </c>
      <c r="P90" s="167"/>
      <c r="Q90" s="167"/>
      <c r="R90" s="167"/>
      <c r="S90" s="69"/>
      <c r="T90" s="167">
        <v>2019</v>
      </c>
      <c r="U90" s="167"/>
      <c r="V90" s="167"/>
      <c r="W90" s="167"/>
      <c r="X90" s="69"/>
      <c r="Y90" s="167">
        <v>2018</v>
      </c>
      <c r="Z90" s="167"/>
      <c r="AA90" s="167"/>
      <c r="AB90" s="167"/>
      <c r="AC90" s="69"/>
      <c r="AD90" s="167">
        <v>2017</v>
      </c>
      <c r="AE90" s="167"/>
      <c r="AF90" s="167"/>
      <c r="AG90" s="167"/>
      <c r="AH90" s="167">
        <v>2016</v>
      </c>
      <c r="AI90" s="167"/>
      <c r="AJ90" s="167"/>
      <c r="AK90" s="167"/>
      <c r="AL90" s="167"/>
      <c r="AM90" s="168">
        <v>2015</v>
      </c>
      <c r="AN90" s="168"/>
      <c r="AO90" s="168"/>
      <c r="AP90" s="168"/>
      <c r="AQ90" s="168"/>
      <c r="AR90" s="168">
        <v>2014</v>
      </c>
      <c r="AS90" s="168"/>
      <c r="AT90" s="168"/>
      <c r="AU90" s="168"/>
      <c r="AV90" s="168"/>
      <c r="AW90" s="168">
        <v>2013</v>
      </c>
      <c r="AX90" s="168"/>
      <c r="AY90" s="168"/>
      <c r="AZ90" s="168"/>
      <c r="BA90" s="168"/>
      <c r="BD90" s="2"/>
      <c r="BE90" s="2"/>
      <c r="BF90" s="2"/>
      <c r="BG90" s="2"/>
      <c r="BH90" s="2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</row>
    <row r="91" spans="1:81" ht="13.35" customHeight="1" x14ac:dyDescent="0.15">
      <c r="A91" s="64" t="s">
        <v>7</v>
      </c>
      <c r="B91" s="65"/>
      <c r="C91" s="65"/>
      <c r="D91" s="65"/>
      <c r="E91" s="65"/>
      <c r="F91" s="65"/>
      <c r="G91" s="65"/>
      <c r="H91" s="65"/>
      <c r="I91" s="72" t="s">
        <v>0</v>
      </c>
      <c r="J91" s="73" t="s">
        <v>8</v>
      </c>
      <c r="K91" s="73" t="s">
        <v>9</v>
      </c>
      <c r="L91" s="73" t="s">
        <v>10</v>
      </c>
      <c r="M91" s="73" t="s">
        <v>11</v>
      </c>
      <c r="N91" s="72" t="s">
        <v>0</v>
      </c>
      <c r="O91" s="73" t="s">
        <v>8</v>
      </c>
      <c r="P91" s="73" t="s">
        <v>9</v>
      </c>
      <c r="Q91" s="73" t="s">
        <v>10</v>
      </c>
      <c r="R91" s="73" t="s">
        <v>11</v>
      </c>
      <c r="S91" s="72" t="s">
        <v>0</v>
      </c>
      <c r="T91" s="73" t="s">
        <v>8</v>
      </c>
      <c r="U91" s="73" t="s">
        <v>9</v>
      </c>
      <c r="V91" s="73" t="s">
        <v>10</v>
      </c>
      <c r="W91" s="73" t="s">
        <v>11</v>
      </c>
      <c r="X91" s="72" t="s">
        <v>0</v>
      </c>
      <c r="Y91" s="73" t="s">
        <v>8</v>
      </c>
      <c r="Z91" s="73" t="s">
        <v>9</v>
      </c>
      <c r="AA91" s="73" t="s">
        <v>10</v>
      </c>
      <c r="AB91" s="73" t="s">
        <v>11</v>
      </c>
      <c r="AC91" s="72" t="s">
        <v>0</v>
      </c>
      <c r="AD91" s="73" t="s">
        <v>8</v>
      </c>
      <c r="AE91" s="73" t="s">
        <v>9</v>
      </c>
      <c r="AF91" s="73" t="s">
        <v>10</v>
      </c>
      <c r="AG91" s="73" t="s">
        <v>11</v>
      </c>
      <c r="AH91" s="73" t="s">
        <v>0</v>
      </c>
      <c r="AI91" s="73" t="s">
        <v>8</v>
      </c>
      <c r="AJ91" s="73" t="s">
        <v>9</v>
      </c>
      <c r="AK91" s="73" t="s">
        <v>10</v>
      </c>
      <c r="AL91" s="73" t="s">
        <v>11</v>
      </c>
      <c r="AM91" s="77" t="s">
        <v>0</v>
      </c>
      <c r="AN91" s="77" t="s">
        <v>8</v>
      </c>
      <c r="AO91" s="77" t="s">
        <v>9</v>
      </c>
      <c r="AP91" s="77" t="s">
        <v>10</v>
      </c>
      <c r="AQ91" s="77" t="s">
        <v>11</v>
      </c>
      <c r="AR91" s="77" t="s">
        <v>0</v>
      </c>
      <c r="AS91" s="77" t="s">
        <v>8</v>
      </c>
      <c r="AT91" s="77" t="s">
        <v>9</v>
      </c>
      <c r="AU91" s="77" t="s">
        <v>10</v>
      </c>
      <c r="AV91" s="77" t="s">
        <v>11</v>
      </c>
      <c r="AW91" s="77" t="s">
        <v>0</v>
      </c>
      <c r="AX91" s="77" t="s">
        <v>8</v>
      </c>
      <c r="AY91" s="77" t="s">
        <v>9</v>
      </c>
      <c r="AZ91" s="77" t="s">
        <v>10</v>
      </c>
      <c r="BA91" s="77" t="s">
        <v>11</v>
      </c>
      <c r="BD91" s="2"/>
      <c r="BE91" s="2"/>
      <c r="BF91" s="2"/>
      <c r="BG91" s="2"/>
      <c r="BH91" s="2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</row>
    <row r="92" spans="1:81" ht="13.35" customHeight="1" x14ac:dyDescent="0.15">
      <c r="A92" s="22" t="s">
        <v>2</v>
      </c>
      <c r="B92" s="12"/>
      <c r="C92" s="12"/>
      <c r="D92" s="12"/>
      <c r="E92" s="12"/>
      <c r="F92" s="12"/>
      <c r="G92" s="12"/>
      <c r="H92" s="12"/>
      <c r="I92" s="29">
        <v>586.726</v>
      </c>
      <c r="J92" s="94">
        <v>118.163</v>
      </c>
      <c r="K92" s="94">
        <v>172.65699999999998</v>
      </c>
      <c r="L92" s="94">
        <v>187.78699999999978</v>
      </c>
      <c r="M92" s="94">
        <v>108.11899999999972</v>
      </c>
      <c r="N92" s="29">
        <v>446.48799999999841</v>
      </c>
      <c r="O92" s="94">
        <v>186.74908657965381</v>
      </c>
      <c r="P92" s="94">
        <v>126.91799999999976</v>
      </c>
      <c r="Q92" s="94">
        <v>147.61307157218033</v>
      </c>
      <c r="R92" s="94">
        <v>-14.792999999999999</v>
      </c>
      <c r="S92" s="29">
        <v>421</v>
      </c>
      <c r="T92" s="94">
        <v>55</v>
      </c>
      <c r="U92" s="94">
        <v>113</v>
      </c>
      <c r="V92" s="94">
        <v>157</v>
      </c>
      <c r="W92" s="94">
        <v>96</v>
      </c>
      <c r="X92" s="29">
        <v>268</v>
      </c>
      <c r="Y92" s="94">
        <v>8</v>
      </c>
      <c r="Z92" s="94">
        <v>85</v>
      </c>
      <c r="AA92" s="94">
        <v>131</v>
      </c>
      <c r="AB92" s="94">
        <v>43</v>
      </c>
      <c r="AC92" s="29">
        <v>368</v>
      </c>
      <c r="AD92" s="94">
        <v>75</v>
      </c>
      <c r="AE92" s="94">
        <v>89</v>
      </c>
      <c r="AF92" s="94">
        <v>118</v>
      </c>
      <c r="AG92" s="94">
        <v>86</v>
      </c>
      <c r="AH92" s="29">
        <v>342</v>
      </c>
      <c r="AI92" s="94">
        <v>66</v>
      </c>
      <c r="AJ92" s="94">
        <v>82</v>
      </c>
      <c r="AK92" s="94">
        <v>112</v>
      </c>
      <c r="AL92" s="94">
        <v>83</v>
      </c>
      <c r="AM92" s="133">
        <v>430</v>
      </c>
      <c r="AN92" s="94">
        <v>77</v>
      </c>
      <c r="AO92" s="94">
        <v>111</v>
      </c>
      <c r="AP92" s="94">
        <v>137</v>
      </c>
      <c r="AQ92" s="94">
        <v>105</v>
      </c>
      <c r="AR92" s="133">
        <v>127</v>
      </c>
      <c r="AS92" s="94">
        <v>-169</v>
      </c>
      <c r="AT92" s="94">
        <v>118</v>
      </c>
      <c r="AU92" s="94">
        <v>110</v>
      </c>
      <c r="AV92" s="94">
        <v>68</v>
      </c>
      <c r="AW92" s="133">
        <v>315</v>
      </c>
      <c r="AX92" s="95" t="s">
        <v>6</v>
      </c>
      <c r="AY92" s="95" t="s">
        <v>6</v>
      </c>
      <c r="AZ92" s="95" t="s">
        <v>6</v>
      </c>
      <c r="BA92" s="95" t="s">
        <v>6</v>
      </c>
      <c r="BD92" s="2"/>
      <c r="BE92" s="2"/>
      <c r="BF92" s="2"/>
      <c r="BG92" s="2"/>
      <c r="BH92" s="2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</row>
    <row r="93" spans="1:81" ht="13.35" customHeight="1" x14ac:dyDescent="0.15">
      <c r="A93" s="53" t="s">
        <v>29</v>
      </c>
      <c r="B93" s="12"/>
      <c r="C93" s="12"/>
      <c r="D93" s="12"/>
      <c r="E93" s="12"/>
      <c r="F93" s="12"/>
      <c r="G93" s="12"/>
      <c r="H93" s="12"/>
      <c r="I93" s="29">
        <v>-14.337</v>
      </c>
      <c r="J93" s="94">
        <v>-0.93100000000000005</v>
      </c>
      <c r="K93" s="94">
        <v>-3.516</v>
      </c>
      <c r="L93" s="94">
        <v>-5.718</v>
      </c>
      <c r="M93" s="94">
        <v>-4.1719999999999997</v>
      </c>
      <c r="N93" s="29">
        <v>-14.62</v>
      </c>
      <c r="O93" s="94">
        <v>-1.6339999999999999</v>
      </c>
      <c r="P93" s="94">
        <v>-4.2240000000000002</v>
      </c>
      <c r="Q93" s="94">
        <v>-7.2329999999999997</v>
      </c>
      <c r="R93" s="94">
        <v>-1.5289999999999999</v>
      </c>
      <c r="S93" s="29">
        <v>-8</v>
      </c>
      <c r="T93" s="94">
        <v>1</v>
      </c>
      <c r="U93" s="94">
        <v>-3</v>
      </c>
      <c r="V93" s="94">
        <v>-4</v>
      </c>
      <c r="W93" s="94">
        <v>-2</v>
      </c>
      <c r="X93" s="29">
        <v>-8</v>
      </c>
      <c r="Y93" s="94">
        <v>1</v>
      </c>
      <c r="Z93" s="94">
        <v>-3</v>
      </c>
      <c r="AA93" s="94">
        <v>-5</v>
      </c>
      <c r="AB93" s="94">
        <v>-2</v>
      </c>
      <c r="AC93" s="29">
        <v>-7</v>
      </c>
      <c r="AD93" s="94">
        <v>-1</v>
      </c>
      <c r="AE93" s="94">
        <v>-2</v>
      </c>
      <c r="AF93" s="94">
        <v>-3</v>
      </c>
      <c r="AG93" s="94">
        <v>-2</v>
      </c>
      <c r="AH93" s="29">
        <v>-7</v>
      </c>
      <c r="AI93" s="94">
        <v>0</v>
      </c>
      <c r="AJ93" s="94">
        <v>-3</v>
      </c>
      <c r="AK93" s="94">
        <v>-3</v>
      </c>
      <c r="AL93" s="94">
        <v>-1</v>
      </c>
      <c r="AM93" s="133">
        <v>-8</v>
      </c>
      <c r="AN93" s="94">
        <v>1</v>
      </c>
      <c r="AO93" s="94">
        <v>-3</v>
      </c>
      <c r="AP93" s="94">
        <v>-3</v>
      </c>
      <c r="AQ93" s="94">
        <v>-2</v>
      </c>
      <c r="AR93" s="133">
        <v>-7</v>
      </c>
      <c r="AS93" s="94">
        <v>1</v>
      </c>
      <c r="AT93" s="94">
        <v>-3</v>
      </c>
      <c r="AU93" s="94">
        <v>-3</v>
      </c>
      <c r="AV93" s="94">
        <v>-2</v>
      </c>
      <c r="AW93" s="133">
        <v>-8</v>
      </c>
      <c r="AX93" s="95" t="s">
        <v>6</v>
      </c>
      <c r="AY93" s="95" t="s">
        <v>6</v>
      </c>
      <c r="AZ93" s="95" t="s">
        <v>6</v>
      </c>
      <c r="BA93" s="95" t="s">
        <v>6</v>
      </c>
      <c r="BD93" s="2"/>
      <c r="BE93" s="2"/>
      <c r="BF93" s="2"/>
      <c r="BG93" s="2"/>
      <c r="BH93" s="2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</row>
    <row r="94" spans="1:81" ht="13.35" customHeight="1" x14ac:dyDescent="0.15">
      <c r="A94" s="50" t="s">
        <v>30</v>
      </c>
      <c r="B94" s="9"/>
      <c r="C94" s="9"/>
      <c r="D94" s="9"/>
      <c r="E94" s="9"/>
      <c r="F94" s="9"/>
      <c r="G94" s="9"/>
      <c r="H94" s="9"/>
      <c r="I94" s="58"/>
      <c r="J94" s="54"/>
      <c r="K94" s="54"/>
      <c r="L94" s="54"/>
      <c r="M94" s="54"/>
      <c r="N94" s="58"/>
      <c r="O94" s="54"/>
      <c r="P94" s="54"/>
      <c r="Q94" s="54"/>
      <c r="R94" s="54"/>
      <c r="S94" s="58"/>
      <c r="T94" s="54"/>
      <c r="U94" s="54"/>
      <c r="V94" s="54"/>
      <c r="W94" s="54"/>
      <c r="X94" s="58"/>
      <c r="Y94" s="54"/>
      <c r="Z94" s="54"/>
      <c r="AA94" s="54"/>
      <c r="AB94" s="54"/>
      <c r="AC94" s="58"/>
      <c r="AD94" s="54"/>
      <c r="AE94" s="54"/>
      <c r="AF94" s="54"/>
      <c r="AG94" s="54"/>
      <c r="AH94" s="58"/>
      <c r="AI94" s="54"/>
      <c r="AJ94" s="54"/>
      <c r="AK94" s="54"/>
      <c r="AL94" s="54"/>
      <c r="AM94" s="136"/>
      <c r="AN94" s="54"/>
      <c r="AO94" s="54"/>
      <c r="AP94" s="54"/>
      <c r="AQ94" s="54"/>
      <c r="AR94" s="136"/>
      <c r="AS94" s="109"/>
      <c r="AT94" s="109"/>
      <c r="AU94" s="109"/>
      <c r="AV94" s="109"/>
      <c r="AW94" s="136"/>
      <c r="AX94" s="109"/>
      <c r="AY94" s="109"/>
      <c r="AZ94" s="109"/>
      <c r="BA94" s="109"/>
      <c r="BD94" s="2"/>
      <c r="BE94" s="2"/>
      <c r="BF94" s="2"/>
      <c r="BG94" s="2"/>
      <c r="BH94" s="2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</row>
    <row r="95" spans="1:81" ht="9.9499999999999993" customHeight="1" x14ac:dyDescent="0.15">
      <c r="A95" s="52" t="s">
        <v>31</v>
      </c>
      <c r="B95" s="20"/>
      <c r="C95" s="20"/>
      <c r="D95" s="20"/>
      <c r="E95" s="20"/>
      <c r="F95" s="20"/>
      <c r="G95" s="20"/>
      <c r="H95" s="20"/>
      <c r="I95" s="132">
        <v>572.38900000000001</v>
      </c>
      <c r="J95" s="85">
        <v>117.232</v>
      </c>
      <c r="K95" s="85">
        <v>169.14099999999999</v>
      </c>
      <c r="L95" s="85">
        <v>182.06899999999979</v>
      </c>
      <c r="M95" s="85">
        <v>104</v>
      </c>
      <c r="N95" s="132">
        <v>431.8679999999984</v>
      </c>
      <c r="O95" s="85">
        <v>185.11508657965382</v>
      </c>
      <c r="P95" s="85">
        <v>122.69399999999976</v>
      </c>
      <c r="Q95" s="85">
        <v>140.38007157218033</v>
      </c>
      <c r="R95" s="85">
        <v>-16.321999999999999</v>
      </c>
      <c r="S95" s="132">
        <v>413</v>
      </c>
      <c r="T95" s="85">
        <v>56</v>
      </c>
      <c r="U95" s="85">
        <v>110</v>
      </c>
      <c r="V95" s="85">
        <v>153</v>
      </c>
      <c r="W95" s="85">
        <v>94</v>
      </c>
      <c r="X95" s="132">
        <v>260</v>
      </c>
      <c r="Y95" s="85">
        <v>9</v>
      </c>
      <c r="Z95" s="85">
        <v>83</v>
      </c>
      <c r="AA95" s="85">
        <v>127</v>
      </c>
      <c r="AB95" s="85">
        <v>41</v>
      </c>
      <c r="AC95" s="132">
        <v>361</v>
      </c>
      <c r="AD95" s="85">
        <v>74</v>
      </c>
      <c r="AE95" s="85">
        <v>87</v>
      </c>
      <c r="AF95" s="85">
        <v>116</v>
      </c>
      <c r="AG95" s="85">
        <v>84</v>
      </c>
      <c r="AH95" s="132">
        <v>335</v>
      </c>
      <c r="AI95" s="85">
        <v>66</v>
      </c>
      <c r="AJ95" s="85">
        <v>79</v>
      </c>
      <c r="AK95" s="85">
        <v>108</v>
      </c>
      <c r="AL95" s="85">
        <v>82</v>
      </c>
      <c r="AM95" s="137">
        <v>423</v>
      </c>
      <c r="AN95" s="85">
        <v>78</v>
      </c>
      <c r="AO95" s="85">
        <v>108</v>
      </c>
      <c r="AP95" s="85">
        <v>134</v>
      </c>
      <c r="AQ95" s="85">
        <v>103</v>
      </c>
      <c r="AR95" s="137">
        <v>120</v>
      </c>
      <c r="AS95" s="85">
        <v>-168</v>
      </c>
      <c r="AT95" s="85">
        <v>115</v>
      </c>
      <c r="AU95" s="85">
        <v>107</v>
      </c>
      <c r="AV95" s="85">
        <v>66</v>
      </c>
      <c r="AW95" s="137">
        <v>307</v>
      </c>
      <c r="AX95" s="110" t="s">
        <v>6</v>
      </c>
      <c r="AY95" s="110" t="s">
        <v>6</v>
      </c>
      <c r="AZ95" s="110" t="s">
        <v>6</v>
      </c>
      <c r="BA95" s="110" t="s">
        <v>6</v>
      </c>
      <c r="BD95" s="2"/>
      <c r="BE95" s="2"/>
      <c r="BF95" s="2"/>
      <c r="BG95" s="2"/>
      <c r="BH95" s="2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</row>
    <row r="96" spans="1:81" ht="13.35" customHeight="1" x14ac:dyDescent="0.15">
      <c r="A96" s="53" t="s">
        <v>67</v>
      </c>
      <c r="B96" s="12"/>
      <c r="C96" s="12"/>
      <c r="D96" s="12"/>
      <c r="E96" s="12"/>
      <c r="F96" s="12"/>
      <c r="G96" s="12"/>
      <c r="H96" s="12"/>
      <c r="I96" s="140">
        <v>56049728.16438356</v>
      </c>
      <c r="J96" s="104">
        <v>55983372</v>
      </c>
      <c r="K96" s="104">
        <v>55983372</v>
      </c>
      <c r="L96" s="104">
        <v>56111064</v>
      </c>
      <c r="M96" s="104">
        <v>56323372</v>
      </c>
      <c r="N96" s="140">
        <v>56323372</v>
      </c>
      <c r="O96" s="104">
        <v>56323372</v>
      </c>
      <c r="P96" s="104">
        <v>56323372</v>
      </c>
      <c r="Q96" s="104">
        <v>56323372</v>
      </c>
      <c r="R96" s="104">
        <v>56323372</v>
      </c>
      <c r="S96" s="140">
        <v>56323372</v>
      </c>
      <c r="T96" s="104">
        <v>56323372</v>
      </c>
      <c r="U96" s="104">
        <v>56325655</v>
      </c>
      <c r="V96" s="104">
        <v>56353372</v>
      </c>
      <c r="W96" s="104">
        <v>56353372</v>
      </c>
      <c r="X96" s="140">
        <v>39718604</v>
      </c>
      <c r="Y96" s="104">
        <v>51045485</v>
      </c>
      <c r="Z96" s="104">
        <v>35901487</v>
      </c>
      <c r="AA96" s="104">
        <v>35901487</v>
      </c>
      <c r="AB96" s="104">
        <v>35901487</v>
      </c>
      <c r="AC96" s="140">
        <v>35901487</v>
      </c>
      <c r="AD96" s="104">
        <v>35901487</v>
      </c>
      <c r="AE96" s="104">
        <v>35901487</v>
      </c>
      <c r="AF96" s="104">
        <v>35901487</v>
      </c>
      <c r="AG96" s="104">
        <v>35901487</v>
      </c>
      <c r="AH96" s="140">
        <v>35901487</v>
      </c>
      <c r="AI96" s="104">
        <v>35901487</v>
      </c>
      <c r="AJ96" s="104">
        <v>35901487</v>
      </c>
      <c r="AK96" s="104">
        <v>35901487</v>
      </c>
      <c r="AL96" s="104">
        <v>35901487</v>
      </c>
      <c r="AM96" s="145">
        <v>35901487</v>
      </c>
      <c r="AN96" s="104">
        <v>35901487</v>
      </c>
      <c r="AO96" s="104">
        <v>35901487</v>
      </c>
      <c r="AP96" s="104">
        <v>35901487</v>
      </c>
      <c r="AQ96" s="104">
        <v>35901487</v>
      </c>
      <c r="AR96" s="145">
        <v>35901487</v>
      </c>
      <c r="AS96" s="104">
        <v>35901487</v>
      </c>
      <c r="AT96" s="104">
        <v>35901487</v>
      </c>
      <c r="AU96" s="104">
        <v>35901487</v>
      </c>
      <c r="AV96" s="104">
        <v>35901487</v>
      </c>
      <c r="AW96" s="145">
        <v>35901487</v>
      </c>
      <c r="AX96" s="111" t="s">
        <v>6</v>
      </c>
      <c r="AY96" s="111" t="s">
        <v>6</v>
      </c>
      <c r="AZ96" s="111" t="s">
        <v>6</v>
      </c>
      <c r="BA96" s="119" t="s">
        <v>6</v>
      </c>
      <c r="BD96" s="2"/>
      <c r="BE96" s="2"/>
      <c r="BF96" s="2"/>
      <c r="BG96" s="2"/>
      <c r="BH96" s="2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</row>
    <row r="97" spans="1:81" ht="13.35" customHeight="1" x14ac:dyDescent="0.15">
      <c r="A97" s="44" t="s">
        <v>32</v>
      </c>
      <c r="B97" s="14"/>
      <c r="C97" s="14"/>
      <c r="D97" s="14"/>
      <c r="E97" s="14"/>
      <c r="F97" s="14"/>
      <c r="G97" s="14"/>
      <c r="H97" s="14"/>
      <c r="I97" s="146">
        <v>10.21216371150433</v>
      </c>
      <c r="J97" s="147">
        <v>2.0940503548089242</v>
      </c>
      <c r="K97" s="147">
        <v>3.02</v>
      </c>
      <c r="L97" s="147">
        <v>3.24</v>
      </c>
      <c r="M97" s="147">
        <v>1.85</v>
      </c>
      <c r="N97" s="146">
        <v>7.6676517165910871</v>
      </c>
      <c r="O97" s="147">
        <v>3.2866477983536537</v>
      </c>
      <c r="P97" s="147">
        <v>2.1783852003747177</v>
      </c>
      <c r="Q97" s="147">
        <v>2.4923946593996598</v>
      </c>
      <c r="R97" s="147">
        <v>-0.28979088823020044</v>
      </c>
      <c r="S97" s="146">
        <v>7.34</v>
      </c>
      <c r="T97" s="147">
        <v>1</v>
      </c>
      <c r="U97" s="147">
        <v>1.95</v>
      </c>
      <c r="V97" s="147">
        <v>2.71</v>
      </c>
      <c r="W97" s="147">
        <v>1.68</v>
      </c>
      <c r="X97" s="146">
        <v>6.56</v>
      </c>
      <c r="Y97" s="147">
        <v>0.18</v>
      </c>
      <c r="Z97" s="147">
        <v>2.2999999999999998</v>
      </c>
      <c r="AA97" s="147">
        <v>3.53</v>
      </c>
      <c r="AB97" s="147">
        <v>1.1499999999999999</v>
      </c>
      <c r="AC97" s="146">
        <v>10.050000000000001</v>
      </c>
      <c r="AD97" s="147">
        <v>2.0699999999999998</v>
      </c>
      <c r="AE97" s="147">
        <v>2.4300000000000002</v>
      </c>
      <c r="AF97" s="147">
        <v>3.22</v>
      </c>
      <c r="AG97" s="147">
        <v>2.33</v>
      </c>
      <c r="AH97" s="146">
        <v>9.32</v>
      </c>
      <c r="AI97" s="147">
        <v>1.83</v>
      </c>
      <c r="AJ97" s="147">
        <v>2.2000000000000002</v>
      </c>
      <c r="AK97" s="147">
        <v>3.02</v>
      </c>
      <c r="AL97" s="147">
        <v>2.2799999999999998</v>
      </c>
      <c r="AM97" s="148">
        <v>11.77</v>
      </c>
      <c r="AN97" s="147">
        <v>2.17</v>
      </c>
      <c r="AO97" s="147">
        <v>3.01</v>
      </c>
      <c r="AP97" s="147">
        <v>3.72</v>
      </c>
      <c r="AQ97" s="147">
        <v>2.87</v>
      </c>
      <c r="AR97" s="148">
        <v>3.34</v>
      </c>
      <c r="AS97" s="147">
        <v>-4.68</v>
      </c>
      <c r="AT97" s="147">
        <v>3.2</v>
      </c>
      <c r="AU97" s="147">
        <v>2.99</v>
      </c>
      <c r="AV97" s="147">
        <v>1.83</v>
      </c>
      <c r="AW97" s="148">
        <v>8.56</v>
      </c>
      <c r="AX97" s="112" t="s">
        <v>6</v>
      </c>
      <c r="AY97" s="112" t="s">
        <v>6</v>
      </c>
      <c r="AZ97" s="112" t="s">
        <v>6</v>
      </c>
      <c r="BA97" s="112" t="s">
        <v>6</v>
      </c>
      <c r="BD97" s="2"/>
      <c r="BE97" s="2"/>
      <c r="BF97" s="2"/>
      <c r="BG97" s="2"/>
      <c r="BH97" s="2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</row>
    <row r="98" spans="1:81" ht="9.9499999999999993" customHeight="1" x14ac:dyDescent="0.15">
      <c r="A98" s="150" t="s">
        <v>87</v>
      </c>
      <c r="B98" s="6"/>
      <c r="C98" s="6"/>
      <c r="D98" s="6"/>
      <c r="E98" s="6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61"/>
      <c r="AD98" s="61"/>
      <c r="AE98" s="61"/>
      <c r="AF98" s="61"/>
      <c r="AG98" s="61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25"/>
      <c r="BD98" s="2"/>
      <c r="BE98" s="2"/>
      <c r="BF98" s="2"/>
      <c r="BG98" s="2"/>
      <c r="BH98" s="2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</row>
    <row r="99" spans="1:81" ht="9.9499999999999993" customHeight="1" x14ac:dyDescent="0.15">
      <c r="A99" s="23"/>
      <c r="B99" s="6"/>
      <c r="C99" s="6"/>
      <c r="D99" s="6"/>
      <c r="E99" s="6"/>
      <c r="F99" s="61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60"/>
      <c r="AD99" s="61"/>
      <c r="AE99" s="59"/>
      <c r="AF99" s="59"/>
      <c r="AG99" s="60"/>
      <c r="AH99" s="60"/>
      <c r="AI99" s="61"/>
      <c r="AJ99" s="59"/>
      <c r="AK99" s="59"/>
      <c r="AL99" s="60"/>
      <c r="AM99" s="61"/>
      <c r="AN99" s="59"/>
      <c r="AO99" s="59"/>
      <c r="BD99" s="2"/>
      <c r="BE99" s="2"/>
      <c r="BF99" s="2"/>
      <c r="BG99" s="2"/>
      <c r="BH99" s="2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</row>
    <row r="100" spans="1:81" ht="13.35" customHeight="1" x14ac:dyDescent="0.15">
      <c r="A100" s="62" t="s">
        <v>39</v>
      </c>
      <c r="B100" s="63"/>
      <c r="C100" s="63"/>
      <c r="D100" s="63"/>
      <c r="E100" s="63"/>
      <c r="F100" s="63"/>
      <c r="G100" s="63"/>
      <c r="H100" s="63"/>
      <c r="I100" s="69"/>
      <c r="J100" s="167">
        <v>2021</v>
      </c>
      <c r="K100" s="167"/>
      <c r="L100" s="167"/>
      <c r="M100" s="167"/>
      <c r="N100" s="69"/>
      <c r="O100" s="167">
        <v>2020</v>
      </c>
      <c r="P100" s="167"/>
      <c r="Q100" s="167"/>
      <c r="R100" s="167"/>
      <c r="S100" s="69"/>
      <c r="T100" s="167">
        <v>2019</v>
      </c>
      <c r="U100" s="167"/>
      <c r="V100" s="167"/>
      <c r="W100" s="167"/>
      <c r="X100" s="69"/>
      <c r="Y100" s="167">
        <v>2018</v>
      </c>
      <c r="Z100" s="167"/>
      <c r="AA100" s="167"/>
      <c r="AB100" s="167"/>
      <c r="AC100" s="69"/>
      <c r="AD100" s="167">
        <v>2017</v>
      </c>
      <c r="AE100" s="167"/>
      <c r="AF100" s="167"/>
      <c r="AG100" s="167"/>
      <c r="AH100" s="167">
        <v>2016</v>
      </c>
      <c r="AI100" s="167"/>
      <c r="AJ100" s="167"/>
      <c r="AK100" s="167"/>
      <c r="AL100" s="167"/>
      <c r="AM100" s="168">
        <v>2015</v>
      </c>
      <c r="AN100" s="168"/>
      <c r="AO100" s="168"/>
      <c r="AP100" s="168"/>
      <c r="AQ100" s="168"/>
      <c r="AR100" s="168">
        <v>2014</v>
      </c>
      <c r="AS100" s="168"/>
      <c r="AT100" s="168"/>
      <c r="AU100" s="168"/>
      <c r="AV100" s="168"/>
      <c r="AW100" s="168">
        <v>2013</v>
      </c>
      <c r="AX100" s="168"/>
      <c r="AY100" s="168"/>
      <c r="AZ100" s="168"/>
      <c r="BA100" s="168"/>
      <c r="BD100" s="2"/>
      <c r="BE100" s="2"/>
      <c r="BF100" s="2"/>
      <c r="BG100" s="2"/>
      <c r="BH100" s="2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</row>
    <row r="101" spans="1:81" ht="13.35" customHeight="1" x14ac:dyDescent="0.15">
      <c r="A101" s="64" t="s">
        <v>7</v>
      </c>
      <c r="B101" s="65"/>
      <c r="C101" s="65"/>
      <c r="D101" s="65"/>
      <c r="E101" s="65"/>
      <c r="F101" s="65"/>
      <c r="G101" s="65"/>
      <c r="H101" s="65"/>
      <c r="I101" s="72" t="s">
        <v>0</v>
      </c>
      <c r="J101" s="73" t="s">
        <v>8</v>
      </c>
      <c r="K101" s="73" t="s">
        <v>9</v>
      </c>
      <c r="L101" s="73" t="s">
        <v>10</v>
      </c>
      <c r="M101" s="73" t="s">
        <v>11</v>
      </c>
      <c r="N101" s="72" t="s">
        <v>0</v>
      </c>
      <c r="O101" s="73" t="s">
        <v>8</v>
      </c>
      <c r="P101" s="73" t="s">
        <v>9</v>
      </c>
      <c r="Q101" s="73" t="s">
        <v>10</v>
      </c>
      <c r="R101" s="73" t="s">
        <v>11</v>
      </c>
      <c r="S101" s="72" t="s">
        <v>0</v>
      </c>
      <c r="T101" s="73" t="s">
        <v>8</v>
      </c>
      <c r="U101" s="73" t="s">
        <v>9</v>
      </c>
      <c r="V101" s="73" t="s">
        <v>10</v>
      </c>
      <c r="W101" s="73" t="s">
        <v>11</v>
      </c>
      <c r="X101" s="72" t="s">
        <v>0</v>
      </c>
      <c r="Y101" s="73" t="s">
        <v>8</v>
      </c>
      <c r="Z101" s="73" t="s">
        <v>9</v>
      </c>
      <c r="AA101" s="73" t="s">
        <v>10</v>
      </c>
      <c r="AB101" s="73" t="s">
        <v>11</v>
      </c>
      <c r="AC101" s="72" t="s">
        <v>0</v>
      </c>
      <c r="AD101" s="73" t="s">
        <v>8</v>
      </c>
      <c r="AE101" s="73" t="s">
        <v>9</v>
      </c>
      <c r="AF101" s="73" t="s">
        <v>10</v>
      </c>
      <c r="AG101" s="73" t="s">
        <v>11</v>
      </c>
      <c r="AH101" s="73" t="s">
        <v>0</v>
      </c>
      <c r="AI101" s="73" t="s">
        <v>8</v>
      </c>
      <c r="AJ101" s="73" t="s">
        <v>9</v>
      </c>
      <c r="AK101" s="73" t="s">
        <v>10</v>
      </c>
      <c r="AL101" s="73" t="s">
        <v>11</v>
      </c>
      <c r="AM101" s="77" t="s">
        <v>0</v>
      </c>
      <c r="AN101" s="77" t="s">
        <v>8</v>
      </c>
      <c r="AO101" s="77" t="s">
        <v>9</v>
      </c>
      <c r="AP101" s="77" t="s">
        <v>10</v>
      </c>
      <c r="AQ101" s="77" t="s">
        <v>11</v>
      </c>
      <c r="AR101" s="77" t="s">
        <v>0</v>
      </c>
      <c r="AS101" s="77" t="s">
        <v>8</v>
      </c>
      <c r="AT101" s="77" t="s">
        <v>9</v>
      </c>
      <c r="AU101" s="77" t="s">
        <v>10</v>
      </c>
      <c r="AV101" s="77" t="s">
        <v>11</v>
      </c>
      <c r="AW101" s="77" t="s">
        <v>0</v>
      </c>
      <c r="AX101" s="77" t="s">
        <v>8</v>
      </c>
      <c r="AY101" s="77" t="s">
        <v>9</v>
      </c>
      <c r="AZ101" s="77" t="s">
        <v>10</v>
      </c>
      <c r="BA101" s="77" t="s">
        <v>11</v>
      </c>
      <c r="BD101" s="2"/>
      <c r="BE101" s="2"/>
      <c r="BF101" s="2"/>
      <c r="BG101" s="2"/>
      <c r="BH101" s="2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</row>
    <row r="102" spans="1:81" ht="13.35" customHeight="1" x14ac:dyDescent="0.15">
      <c r="A102" s="22" t="str">
        <f>A28</f>
        <v>Eget kapital</v>
      </c>
      <c r="B102" s="12"/>
      <c r="C102" s="12"/>
      <c r="D102" s="12"/>
      <c r="E102" s="12"/>
      <c r="F102" s="12"/>
      <c r="G102" s="12"/>
      <c r="H102" s="12"/>
      <c r="I102" s="29">
        <v>5228.9648200000001</v>
      </c>
      <c r="J102" s="17">
        <v>5228.9648200000001</v>
      </c>
      <c r="K102" s="17">
        <v>5071.04882</v>
      </c>
      <c r="L102" s="17">
        <v>4904.7748200000015</v>
      </c>
      <c r="M102" s="17">
        <v>4788.0308199999999</v>
      </c>
      <c r="N102" s="29">
        <v>4594.5848200000009</v>
      </c>
      <c r="O102" s="17">
        <v>4594.5848200000009</v>
      </c>
      <c r="P102" s="17">
        <v>4519.6938200000022</v>
      </c>
      <c r="Q102" s="17">
        <v>4409.5028200000033</v>
      </c>
      <c r="R102" s="17">
        <v>4375.0268200000019</v>
      </c>
      <c r="S102" s="29">
        <v>4335</v>
      </c>
      <c r="T102" s="17">
        <v>4335</v>
      </c>
      <c r="U102" s="17">
        <v>4347</v>
      </c>
      <c r="V102" s="17">
        <v>4228</v>
      </c>
      <c r="W102" s="17">
        <v>4034</v>
      </c>
      <c r="X102" s="29">
        <v>3853</v>
      </c>
      <c r="Y102" s="17">
        <v>3853</v>
      </c>
      <c r="Z102" s="17">
        <v>2340</v>
      </c>
      <c r="AA102" s="17">
        <v>2398</v>
      </c>
      <c r="AB102" s="17">
        <v>2487</v>
      </c>
      <c r="AC102" s="29">
        <v>2379</v>
      </c>
      <c r="AD102" s="17">
        <v>2379</v>
      </c>
      <c r="AE102" s="17">
        <v>2323</v>
      </c>
      <c r="AF102" s="17">
        <v>2224</v>
      </c>
      <c r="AG102" s="17">
        <v>2396</v>
      </c>
      <c r="AH102" s="29">
        <v>2324</v>
      </c>
      <c r="AI102" s="17">
        <v>2324</v>
      </c>
      <c r="AJ102" s="17">
        <v>2276</v>
      </c>
      <c r="AK102" s="17">
        <v>2139</v>
      </c>
      <c r="AL102" s="17">
        <v>2257</v>
      </c>
      <c r="AM102" s="29">
        <v>2155</v>
      </c>
      <c r="AN102" s="17">
        <v>2155</v>
      </c>
      <c r="AO102" s="17">
        <v>2111</v>
      </c>
      <c r="AP102" s="17">
        <v>2053</v>
      </c>
      <c r="AQ102" s="17">
        <v>2204</v>
      </c>
      <c r="AR102" s="29">
        <v>2080</v>
      </c>
      <c r="AS102" s="17">
        <v>2080</v>
      </c>
      <c r="AT102" s="17">
        <v>2344</v>
      </c>
      <c r="AU102" s="17">
        <v>2192</v>
      </c>
      <c r="AV102" s="17">
        <v>2331</v>
      </c>
      <c r="AW102" s="29">
        <v>2240</v>
      </c>
      <c r="AX102" s="95" t="s">
        <v>6</v>
      </c>
      <c r="AY102" s="95" t="s">
        <v>6</v>
      </c>
      <c r="AZ102" s="95" t="s">
        <v>6</v>
      </c>
      <c r="BA102" s="95" t="s">
        <v>6</v>
      </c>
      <c r="BD102" s="2"/>
      <c r="BE102" s="2"/>
      <c r="BF102" s="2"/>
      <c r="BG102" s="2"/>
      <c r="BH102" s="2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</row>
    <row r="103" spans="1:81" ht="13.35" customHeight="1" x14ac:dyDescent="0.15">
      <c r="A103" s="22" t="s">
        <v>17</v>
      </c>
      <c r="B103" s="12"/>
      <c r="C103" s="12"/>
      <c r="D103" s="12"/>
      <c r="E103" s="12"/>
      <c r="F103" s="12"/>
      <c r="G103" s="12"/>
      <c r="H103" s="12"/>
      <c r="I103" s="29">
        <v>-54.814999999999998</v>
      </c>
      <c r="J103" s="17">
        <v>-54.814999999999998</v>
      </c>
      <c r="K103" s="17">
        <v>-57.433999999999997</v>
      </c>
      <c r="L103" s="17">
        <v>-52.774000000000001</v>
      </c>
      <c r="M103" s="17">
        <v>-75.093000000000004</v>
      </c>
      <c r="N103" s="29">
        <v>-67.677000000000007</v>
      </c>
      <c r="O103" s="17">
        <v>-67.677000000000007</v>
      </c>
      <c r="P103" s="17">
        <v>-65.924999999999997</v>
      </c>
      <c r="Q103" s="17">
        <v>-63.014000000000003</v>
      </c>
      <c r="R103" s="17">
        <v>-53.128999999999998</v>
      </c>
      <c r="S103" s="29">
        <v>-32</v>
      </c>
      <c r="T103" s="17">
        <v>-32</v>
      </c>
      <c r="U103" s="17">
        <v>-33</v>
      </c>
      <c r="V103" s="17">
        <v>-29</v>
      </c>
      <c r="W103" s="17">
        <v>-32</v>
      </c>
      <c r="X103" s="29">
        <v>-25</v>
      </c>
      <c r="Y103" s="17">
        <v>-25</v>
      </c>
      <c r="Z103" s="17">
        <v>-29</v>
      </c>
      <c r="AA103" s="17">
        <v>-18</v>
      </c>
      <c r="AB103" s="17">
        <v>-17</v>
      </c>
      <c r="AC103" s="29">
        <v>-16</v>
      </c>
      <c r="AD103" s="17">
        <v>-16</v>
      </c>
      <c r="AE103" s="17">
        <v>-15</v>
      </c>
      <c r="AF103" s="17">
        <v>-12</v>
      </c>
      <c r="AG103" s="17">
        <v>-15</v>
      </c>
      <c r="AH103" s="29">
        <v>-14</v>
      </c>
      <c r="AI103" s="17">
        <v>-14</v>
      </c>
      <c r="AJ103" s="17">
        <v>-13</v>
      </c>
      <c r="AK103" s="17">
        <v>-10</v>
      </c>
      <c r="AL103" s="17">
        <v>-13</v>
      </c>
      <c r="AM103" s="29">
        <v>-12</v>
      </c>
      <c r="AN103" s="17">
        <v>-12</v>
      </c>
      <c r="AO103" s="17">
        <v>-13</v>
      </c>
      <c r="AP103" s="17">
        <v>-10</v>
      </c>
      <c r="AQ103" s="17">
        <v>-14</v>
      </c>
      <c r="AR103" s="29">
        <v>-14</v>
      </c>
      <c r="AS103" s="17">
        <v>-14</v>
      </c>
      <c r="AT103" s="17">
        <v>-10</v>
      </c>
      <c r="AU103" s="17">
        <v>-7</v>
      </c>
      <c r="AV103" s="17">
        <v>-14</v>
      </c>
      <c r="AW103" s="29">
        <v>-12</v>
      </c>
      <c r="AX103" s="95" t="s">
        <v>6</v>
      </c>
      <c r="AY103" s="95" t="s">
        <v>6</v>
      </c>
      <c r="AZ103" s="95" t="s">
        <v>6</v>
      </c>
      <c r="BA103" s="95" t="s">
        <v>6</v>
      </c>
      <c r="BD103" s="2"/>
      <c r="BE103" s="2"/>
      <c r="BF103" s="2"/>
      <c r="BG103" s="2"/>
      <c r="BH103" s="2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</row>
    <row r="104" spans="1:81" ht="13.35" customHeight="1" x14ac:dyDescent="0.15">
      <c r="A104" s="50" t="s">
        <v>16</v>
      </c>
      <c r="B104" s="9"/>
      <c r="C104" s="9"/>
      <c r="D104" s="9"/>
      <c r="E104" s="9"/>
      <c r="F104" s="9"/>
      <c r="G104" s="9"/>
      <c r="H104" s="9"/>
      <c r="I104" s="154"/>
      <c r="J104" s="18"/>
      <c r="K104" s="18"/>
      <c r="L104" s="18"/>
      <c r="M104" s="18"/>
      <c r="N104" s="154"/>
      <c r="O104" s="18"/>
      <c r="P104" s="18"/>
      <c r="Q104" s="18"/>
      <c r="R104" s="18"/>
      <c r="S104" s="154"/>
      <c r="T104" s="18"/>
      <c r="U104" s="18"/>
      <c r="V104" s="18"/>
      <c r="W104" s="18"/>
      <c r="X104" s="154"/>
      <c r="Y104" s="18"/>
      <c r="Z104" s="18"/>
      <c r="AA104" s="18"/>
      <c r="AB104" s="18"/>
      <c r="AC104" s="154"/>
      <c r="AD104" s="18"/>
      <c r="AE104" s="18"/>
      <c r="AF104" s="18"/>
      <c r="AG104" s="18"/>
      <c r="AH104" s="58"/>
      <c r="AI104" s="18"/>
      <c r="AJ104" s="18"/>
      <c r="AK104" s="18"/>
      <c r="AL104" s="18"/>
      <c r="AM104" s="58"/>
      <c r="AN104" s="18"/>
      <c r="AO104" s="18"/>
      <c r="AP104" s="18"/>
      <c r="AQ104" s="18"/>
      <c r="AR104" s="58"/>
      <c r="AS104" s="18"/>
      <c r="AT104" s="18"/>
      <c r="AU104" s="18"/>
      <c r="AV104" s="18"/>
      <c r="AW104" s="58"/>
      <c r="AX104" s="109"/>
      <c r="AY104" s="109"/>
      <c r="AZ104" s="109"/>
      <c r="BA104" s="109"/>
      <c r="BD104" s="2"/>
      <c r="BE104" s="2"/>
      <c r="BF104" s="2"/>
      <c r="BG104" s="2"/>
      <c r="BH104" s="2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</row>
    <row r="105" spans="1:81" ht="9.9499999999999993" customHeight="1" x14ac:dyDescent="0.15">
      <c r="A105" s="52" t="s">
        <v>18</v>
      </c>
      <c r="B105" s="20"/>
      <c r="C105" s="20"/>
      <c r="D105" s="20"/>
      <c r="E105" s="20"/>
      <c r="F105" s="20"/>
      <c r="G105" s="20"/>
      <c r="H105" s="20"/>
      <c r="I105" s="132">
        <v>5174.1498200000005</v>
      </c>
      <c r="J105" s="91">
        <v>5174.1498200000005</v>
      </c>
      <c r="K105" s="91">
        <v>5013.6148199999998</v>
      </c>
      <c r="L105" s="91">
        <v>4852.0008200000011</v>
      </c>
      <c r="M105" s="91">
        <v>4712.9378200000001</v>
      </c>
      <c r="N105" s="132">
        <v>4526.9078200000013</v>
      </c>
      <c r="O105" s="91">
        <v>4526.9078200000013</v>
      </c>
      <c r="P105" s="91">
        <v>4453.7688200000021</v>
      </c>
      <c r="Q105" s="91">
        <v>4346.4888200000032</v>
      </c>
      <c r="R105" s="91">
        <v>4321.897820000002</v>
      </c>
      <c r="S105" s="132">
        <v>4303</v>
      </c>
      <c r="T105" s="91">
        <v>4303</v>
      </c>
      <c r="U105" s="91">
        <v>4313</v>
      </c>
      <c r="V105" s="91">
        <v>4199</v>
      </c>
      <c r="W105" s="91">
        <v>4002</v>
      </c>
      <c r="X105" s="132">
        <v>3828</v>
      </c>
      <c r="Y105" s="91">
        <v>3828</v>
      </c>
      <c r="Z105" s="91">
        <v>2311</v>
      </c>
      <c r="AA105" s="91">
        <v>2380</v>
      </c>
      <c r="AB105" s="91">
        <v>2469</v>
      </c>
      <c r="AC105" s="132">
        <v>2363</v>
      </c>
      <c r="AD105" s="91">
        <v>2363</v>
      </c>
      <c r="AE105" s="91">
        <v>2308</v>
      </c>
      <c r="AF105" s="91">
        <v>2212</v>
      </c>
      <c r="AG105" s="91">
        <v>2381</v>
      </c>
      <c r="AH105" s="132">
        <v>2311</v>
      </c>
      <c r="AI105" s="91">
        <v>2311</v>
      </c>
      <c r="AJ105" s="91">
        <v>2263</v>
      </c>
      <c r="AK105" s="91">
        <v>2129</v>
      </c>
      <c r="AL105" s="91">
        <v>2244</v>
      </c>
      <c r="AM105" s="132">
        <v>2143</v>
      </c>
      <c r="AN105" s="91">
        <v>2143</v>
      </c>
      <c r="AO105" s="91">
        <v>2098</v>
      </c>
      <c r="AP105" s="91">
        <v>2043</v>
      </c>
      <c r="AQ105" s="91">
        <v>2190</v>
      </c>
      <c r="AR105" s="132">
        <v>2066</v>
      </c>
      <c r="AS105" s="91">
        <v>2066</v>
      </c>
      <c r="AT105" s="91">
        <v>2334</v>
      </c>
      <c r="AU105" s="91">
        <v>2185</v>
      </c>
      <c r="AV105" s="91">
        <v>2318</v>
      </c>
      <c r="AW105" s="132">
        <v>2228</v>
      </c>
      <c r="AX105" s="110" t="s">
        <v>6</v>
      </c>
      <c r="AY105" s="110" t="s">
        <v>6</v>
      </c>
      <c r="AZ105" s="110" t="s">
        <v>6</v>
      </c>
      <c r="BA105" s="110" t="s">
        <v>6</v>
      </c>
      <c r="BD105" s="2"/>
      <c r="BE105" s="2"/>
      <c r="BF105" s="2"/>
      <c r="BG105" s="2"/>
      <c r="BH105" s="2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</row>
    <row r="106" spans="1:81" ht="13.35" customHeight="1" x14ac:dyDescent="0.15">
      <c r="A106" s="53" t="s">
        <v>76</v>
      </c>
      <c r="B106" s="12"/>
      <c r="C106" s="12"/>
      <c r="D106" s="12"/>
      <c r="E106" s="12"/>
      <c r="F106" s="12"/>
      <c r="G106" s="12"/>
      <c r="H106" s="12"/>
      <c r="I106" s="140">
        <v>55983372</v>
      </c>
      <c r="J106" s="105">
        <v>55983372</v>
      </c>
      <c r="K106" s="105">
        <v>55983372</v>
      </c>
      <c r="L106" s="105">
        <v>55983372</v>
      </c>
      <c r="M106" s="105">
        <v>56323372</v>
      </c>
      <c r="N106" s="140">
        <v>56323372</v>
      </c>
      <c r="O106" s="105">
        <v>56323372</v>
      </c>
      <c r="P106" s="105">
        <v>56323372</v>
      </c>
      <c r="Q106" s="105">
        <v>56323372</v>
      </c>
      <c r="R106" s="105">
        <v>56323372</v>
      </c>
      <c r="S106" s="140">
        <v>56323372</v>
      </c>
      <c r="T106" s="105">
        <v>56323372</v>
      </c>
      <c r="U106" s="105">
        <v>56323372</v>
      </c>
      <c r="V106" s="105">
        <v>56353372</v>
      </c>
      <c r="W106" s="105">
        <v>56353372</v>
      </c>
      <c r="X106" s="140">
        <v>56353372</v>
      </c>
      <c r="Y106" s="105">
        <v>56353372</v>
      </c>
      <c r="Z106" s="105">
        <v>35901487</v>
      </c>
      <c r="AA106" s="105">
        <v>35901487</v>
      </c>
      <c r="AB106" s="105">
        <v>35901487</v>
      </c>
      <c r="AC106" s="140">
        <v>35901487</v>
      </c>
      <c r="AD106" s="105">
        <v>35901487</v>
      </c>
      <c r="AE106" s="105">
        <v>35901487</v>
      </c>
      <c r="AF106" s="105">
        <v>35901487</v>
      </c>
      <c r="AG106" s="105">
        <v>35901487</v>
      </c>
      <c r="AH106" s="140">
        <v>35901487</v>
      </c>
      <c r="AI106" s="105">
        <v>35901487</v>
      </c>
      <c r="AJ106" s="105">
        <v>35901487</v>
      </c>
      <c r="AK106" s="105">
        <v>35901487</v>
      </c>
      <c r="AL106" s="105">
        <v>35901487</v>
      </c>
      <c r="AM106" s="140">
        <v>35901487</v>
      </c>
      <c r="AN106" s="105">
        <v>35901487</v>
      </c>
      <c r="AO106" s="105">
        <v>35901487</v>
      </c>
      <c r="AP106" s="105">
        <v>35901487</v>
      </c>
      <c r="AQ106" s="105">
        <v>35901487</v>
      </c>
      <c r="AR106" s="140">
        <v>35901487</v>
      </c>
      <c r="AS106" s="105">
        <v>35901487</v>
      </c>
      <c r="AT106" s="105">
        <v>35901487</v>
      </c>
      <c r="AU106" s="105">
        <v>35901487</v>
      </c>
      <c r="AV106" s="105">
        <v>35901487</v>
      </c>
      <c r="AW106" s="140">
        <v>35901487</v>
      </c>
      <c r="AX106" s="111" t="s">
        <v>6</v>
      </c>
      <c r="AY106" s="111" t="s">
        <v>6</v>
      </c>
      <c r="AZ106" s="111" t="s">
        <v>6</v>
      </c>
      <c r="BA106" s="119" t="s">
        <v>6</v>
      </c>
      <c r="BD106" s="2"/>
      <c r="BE106" s="2"/>
      <c r="BF106" s="2"/>
      <c r="BG106" s="2"/>
      <c r="BH106" s="2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</row>
    <row r="107" spans="1:81" ht="13.35" customHeight="1" x14ac:dyDescent="0.15">
      <c r="A107" s="44" t="s">
        <v>40</v>
      </c>
      <c r="B107" s="14"/>
      <c r="C107" s="14"/>
      <c r="D107" s="14"/>
      <c r="E107" s="14"/>
      <c r="F107" s="14"/>
      <c r="G107" s="14"/>
      <c r="H107" s="14"/>
      <c r="I107" s="130">
        <v>92.422975522088976</v>
      </c>
      <c r="J107" s="97">
        <v>92.422975522088976</v>
      </c>
      <c r="K107" s="97">
        <v>89.555427636620394</v>
      </c>
      <c r="L107" s="97">
        <v>86.7</v>
      </c>
      <c r="M107" s="97">
        <v>83.7</v>
      </c>
      <c r="N107" s="130">
        <v>80.373522735819165</v>
      </c>
      <c r="O107" s="97">
        <v>80.373522735819165</v>
      </c>
      <c r="P107" s="97">
        <v>79.07496767061464</v>
      </c>
      <c r="Q107" s="97">
        <v>77.170252164589911</v>
      </c>
      <c r="R107" s="97">
        <v>76.733648333413029</v>
      </c>
      <c r="S107" s="130">
        <v>76.400000000000006</v>
      </c>
      <c r="T107" s="97">
        <v>76.400000000000006</v>
      </c>
      <c r="U107" s="97">
        <v>76.599999999999994</v>
      </c>
      <c r="V107" s="97">
        <v>74.5</v>
      </c>
      <c r="W107" s="97">
        <v>71</v>
      </c>
      <c r="X107" s="130">
        <v>67.900000000000006</v>
      </c>
      <c r="Y107" s="97">
        <v>67.900000000000006</v>
      </c>
      <c r="Z107" s="97">
        <v>64.400000000000006</v>
      </c>
      <c r="AA107" s="97">
        <v>66.3</v>
      </c>
      <c r="AB107" s="97">
        <v>68.8</v>
      </c>
      <c r="AC107" s="130">
        <v>65.8</v>
      </c>
      <c r="AD107" s="97">
        <v>65.8</v>
      </c>
      <c r="AE107" s="97">
        <v>64.3</v>
      </c>
      <c r="AF107" s="97">
        <v>61.6</v>
      </c>
      <c r="AG107" s="97">
        <v>66.3</v>
      </c>
      <c r="AH107" s="130">
        <v>64.400000000000006</v>
      </c>
      <c r="AI107" s="97">
        <v>64.400000000000006</v>
      </c>
      <c r="AJ107" s="97">
        <v>63</v>
      </c>
      <c r="AK107" s="97">
        <v>59.3</v>
      </c>
      <c r="AL107" s="97">
        <v>62.5</v>
      </c>
      <c r="AM107" s="130">
        <v>59.7</v>
      </c>
      <c r="AN107" s="97">
        <v>59.7</v>
      </c>
      <c r="AO107" s="97">
        <v>58.4</v>
      </c>
      <c r="AP107" s="97">
        <v>56.9</v>
      </c>
      <c r="AQ107" s="97">
        <v>61</v>
      </c>
      <c r="AR107" s="130">
        <v>57.5</v>
      </c>
      <c r="AS107" s="97">
        <v>57.5</v>
      </c>
      <c r="AT107" s="97">
        <v>65</v>
      </c>
      <c r="AU107" s="97">
        <v>60.9</v>
      </c>
      <c r="AV107" s="97">
        <v>64.599999999999994</v>
      </c>
      <c r="AW107" s="130">
        <v>62.1</v>
      </c>
      <c r="AX107" s="112" t="s">
        <v>6</v>
      </c>
      <c r="AY107" s="112" t="s">
        <v>6</v>
      </c>
      <c r="AZ107" s="112" t="s">
        <v>6</v>
      </c>
      <c r="BA107" s="112" t="s">
        <v>6</v>
      </c>
      <c r="BD107" s="2"/>
      <c r="BE107" s="2"/>
      <c r="BF107" s="2"/>
      <c r="BG107" s="2"/>
      <c r="BH107" s="2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</row>
    <row r="108" spans="1:81" ht="9.9499999999999993" customHeight="1" x14ac:dyDescent="0.15">
      <c r="A108" s="23"/>
      <c r="B108" s="6"/>
      <c r="C108" s="6"/>
      <c r="D108" s="6"/>
      <c r="E108" s="6"/>
      <c r="F108" s="61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61"/>
      <c r="AD108" s="61"/>
      <c r="AE108" s="61"/>
      <c r="AF108" s="61"/>
      <c r="AG108" s="61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25"/>
      <c r="BD108" s="2"/>
      <c r="BE108" s="2"/>
      <c r="BF108" s="2"/>
      <c r="BG108" s="2"/>
      <c r="BH108" s="2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</row>
    <row r="109" spans="1:81" ht="9.9499999999999993" customHeight="1" x14ac:dyDescent="0.15">
      <c r="A109" s="23"/>
      <c r="B109" s="6"/>
      <c r="C109" s="6"/>
      <c r="D109" s="6"/>
      <c r="E109" s="6"/>
      <c r="F109" s="31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6"/>
      <c r="AD109" s="31"/>
      <c r="AE109" s="32"/>
      <c r="AF109" s="32"/>
      <c r="AG109" s="32"/>
      <c r="AH109" s="6"/>
      <c r="AI109" s="31"/>
      <c r="AJ109" s="32"/>
      <c r="AK109" s="32"/>
      <c r="AL109" s="32"/>
      <c r="AM109" s="28"/>
      <c r="AN109" s="32"/>
      <c r="AO109" s="32"/>
      <c r="BD109" s="2"/>
      <c r="BE109" s="2"/>
      <c r="BF109" s="2"/>
      <c r="BG109" s="2"/>
      <c r="BH109" s="2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</row>
    <row r="110" spans="1:81" ht="13.35" customHeight="1" x14ac:dyDescent="0.15">
      <c r="A110" s="62" t="s">
        <v>33</v>
      </c>
      <c r="B110" s="63"/>
      <c r="C110" s="63"/>
      <c r="D110" s="63"/>
      <c r="E110" s="63"/>
      <c r="F110" s="63"/>
      <c r="G110" s="63"/>
      <c r="H110" s="63"/>
      <c r="I110" s="69"/>
      <c r="J110" s="167">
        <v>2021</v>
      </c>
      <c r="K110" s="167"/>
      <c r="L110" s="167"/>
      <c r="M110" s="167"/>
      <c r="N110" s="69"/>
      <c r="O110" s="167">
        <v>2020</v>
      </c>
      <c r="P110" s="167"/>
      <c r="Q110" s="167"/>
      <c r="R110" s="167"/>
      <c r="S110" s="69"/>
      <c r="T110" s="167">
        <v>2019</v>
      </c>
      <c r="U110" s="167"/>
      <c r="V110" s="167"/>
      <c r="W110" s="167"/>
      <c r="X110" s="69"/>
      <c r="Y110" s="167">
        <v>2018</v>
      </c>
      <c r="Z110" s="167"/>
      <c r="AA110" s="167"/>
      <c r="AB110" s="167"/>
      <c r="AC110" s="69"/>
      <c r="AD110" s="167">
        <v>2017</v>
      </c>
      <c r="AE110" s="167"/>
      <c r="AF110" s="167"/>
      <c r="AG110" s="167"/>
      <c r="AH110" s="167">
        <v>2016</v>
      </c>
      <c r="AI110" s="167"/>
      <c r="AJ110" s="167"/>
      <c r="AK110" s="167"/>
      <c r="AL110" s="167"/>
      <c r="AM110" s="168">
        <v>2015</v>
      </c>
      <c r="AN110" s="168"/>
      <c r="AO110" s="168"/>
      <c r="AP110" s="168"/>
      <c r="AQ110" s="168"/>
      <c r="AR110" s="168">
        <v>2014</v>
      </c>
      <c r="AS110" s="168"/>
      <c r="AT110" s="168"/>
      <c r="AU110" s="168"/>
      <c r="AV110" s="168"/>
      <c r="AW110" s="168">
        <v>2013</v>
      </c>
      <c r="AX110" s="168"/>
      <c r="AY110" s="168"/>
      <c r="AZ110" s="168"/>
      <c r="BA110" s="168"/>
      <c r="BD110" s="2"/>
      <c r="BE110" s="2"/>
      <c r="BF110" s="2"/>
      <c r="BG110" s="2"/>
      <c r="BH110" s="2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</row>
    <row r="111" spans="1:81" ht="13.35" customHeight="1" x14ac:dyDescent="0.15">
      <c r="A111" s="64" t="s">
        <v>7</v>
      </c>
      <c r="B111" s="65"/>
      <c r="C111" s="65"/>
      <c r="D111" s="65"/>
      <c r="E111" s="65"/>
      <c r="F111" s="65"/>
      <c r="G111" s="65"/>
      <c r="H111" s="65"/>
      <c r="I111" s="72" t="s">
        <v>0</v>
      </c>
      <c r="J111" s="73" t="s">
        <v>8</v>
      </c>
      <c r="K111" s="73" t="s">
        <v>9</v>
      </c>
      <c r="L111" s="73" t="s">
        <v>10</v>
      </c>
      <c r="M111" s="73" t="s">
        <v>11</v>
      </c>
      <c r="N111" s="72" t="s">
        <v>0</v>
      </c>
      <c r="O111" s="73" t="s">
        <v>8</v>
      </c>
      <c r="P111" s="73" t="s">
        <v>9</v>
      </c>
      <c r="Q111" s="73" t="s">
        <v>10</v>
      </c>
      <c r="R111" s="73" t="s">
        <v>11</v>
      </c>
      <c r="S111" s="72" t="s">
        <v>0</v>
      </c>
      <c r="T111" s="73" t="s">
        <v>8</v>
      </c>
      <c r="U111" s="73" t="s">
        <v>9</v>
      </c>
      <c r="V111" s="73" t="s">
        <v>10</v>
      </c>
      <c r="W111" s="73" t="s">
        <v>11</v>
      </c>
      <c r="X111" s="72" t="s">
        <v>0</v>
      </c>
      <c r="Y111" s="73" t="s">
        <v>8</v>
      </c>
      <c r="Z111" s="73" t="s">
        <v>9</v>
      </c>
      <c r="AA111" s="73" t="s">
        <v>10</v>
      </c>
      <c r="AB111" s="73" t="s">
        <v>11</v>
      </c>
      <c r="AC111" s="72" t="s">
        <v>0</v>
      </c>
      <c r="AD111" s="73" t="s">
        <v>8</v>
      </c>
      <c r="AE111" s="73" t="s">
        <v>9</v>
      </c>
      <c r="AF111" s="73" t="s">
        <v>10</v>
      </c>
      <c r="AG111" s="73" t="s">
        <v>11</v>
      </c>
      <c r="AH111" s="73" t="s">
        <v>0</v>
      </c>
      <c r="AI111" s="73" t="s">
        <v>8</v>
      </c>
      <c r="AJ111" s="73" t="s">
        <v>9</v>
      </c>
      <c r="AK111" s="73" t="s">
        <v>10</v>
      </c>
      <c r="AL111" s="73" t="s">
        <v>11</v>
      </c>
      <c r="AM111" s="77" t="s">
        <v>0</v>
      </c>
      <c r="AN111" s="77" t="s">
        <v>8</v>
      </c>
      <c r="AO111" s="77" t="s">
        <v>9</v>
      </c>
      <c r="AP111" s="77" t="s">
        <v>10</v>
      </c>
      <c r="AQ111" s="77" t="s">
        <v>11</v>
      </c>
      <c r="AR111" s="77" t="s">
        <v>0</v>
      </c>
      <c r="AS111" s="77" t="s">
        <v>8</v>
      </c>
      <c r="AT111" s="77" t="s">
        <v>9</v>
      </c>
      <c r="AU111" s="77" t="s">
        <v>10</v>
      </c>
      <c r="AV111" s="77" t="s">
        <v>11</v>
      </c>
      <c r="AW111" s="77" t="s">
        <v>0</v>
      </c>
      <c r="AX111" s="77" t="s">
        <v>8</v>
      </c>
      <c r="AY111" s="77" t="s">
        <v>9</v>
      </c>
      <c r="AZ111" s="77" t="s">
        <v>10</v>
      </c>
      <c r="BA111" s="77" t="s">
        <v>11</v>
      </c>
      <c r="BD111" s="2"/>
      <c r="BE111" s="2"/>
      <c r="BF111" s="2"/>
      <c r="BG111" s="2"/>
      <c r="BH111" s="2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</row>
    <row r="112" spans="1:81" ht="13.35" customHeight="1" x14ac:dyDescent="0.15">
      <c r="A112" s="22" t="s">
        <v>4</v>
      </c>
      <c r="B112" s="12"/>
      <c r="C112" s="12"/>
      <c r="D112" s="12"/>
      <c r="E112" s="12"/>
      <c r="F112" s="12"/>
      <c r="G112" s="12"/>
      <c r="H112" s="12"/>
      <c r="I112" s="29">
        <v>1226.710964461</v>
      </c>
      <c r="J112" s="17">
        <v>191.80799999999996</v>
      </c>
      <c r="K112" s="17">
        <v>449.83399999999995</v>
      </c>
      <c r="L112" s="17">
        <v>406</v>
      </c>
      <c r="M112" s="17">
        <v>179</v>
      </c>
      <c r="N112" s="29">
        <v>1625.1336645066729</v>
      </c>
      <c r="O112" s="17">
        <v>373.13025566618239</v>
      </c>
      <c r="P112" s="17">
        <v>520.80983817590891</v>
      </c>
      <c r="Q112" s="17">
        <v>669.197</v>
      </c>
      <c r="R112" s="17">
        <v>61.996713522515975</v>
      </c>
      <c r="S112" s="29">
        <v>1142</v>
      </c>
      <c r="T112" s="17">
        <v>202</v>
      </c>
      <c r="U112" s="17">
        <v>425</v>
      </c>
      <c r="V112" s="17">
        <v>357</v>
      </c>
      <c r="W112" s="17">
        <v>158</v>
      </c>
      <c r="X112" s="29">
        <v>331</v>
      </c>
      <c r="Y112" s="17">
        <v>46</v>
      </c>
      <c r="Z112" s="17">
        <v>44</v>
      </c>
      <c r="AA112" s="17">
        <v>234</v>
      </c>
      <c r="AB112" s="17">
        <v>6</v>
      </c>
      <c r="AC112" s="29">
        <v>496</v>
      </c>
      <c r="AD112" s="17">
        <v>246</v>
      </c>
      <c r="AE112" s="17">
        <v>79</v>
      </c>
      <c r="AF112" s="17">
        <v>134</v>
      </c>
      <c r="AG112" s="17">
        <v>37</v>
      </c>
      <c r="AH112" s="29">
        <v>544</v>
      </c>
      <c r="AI112" s="17">
        <v>208</v>
      </c>
      <c r="AJ112" s="17">
        <v>78</v>
      </c>
      <c r="AK112" s="17">
        <v>228</v>
      </c>
      <c r="AL112" s="17">
        <v>30</v>
      </c>
      <c r="AM112" s="133">
        <v>439</v>
      </c>
      <c r="AN112" s="17">
        <v>195</v>
      </c>
      <c r="AO112" s="17">
        <v>155</v>
      </c>
      <c r="AP112" s="17">
        <v>137</v>
      </c>
      <c r="AQ112" s="17">
        <v>-47</v>
      </c>
      <c r="AR112" s="29">
        <v>413</v>
      </c>
      <c r="AS112" s="17">
        <v>178</v>
      </c>
      <c r="AT112" s="17">
        <v>113</v>
      </c>
      <c r="AU112" s="17">
        <v>192</v>
      </c>
      <c r="AV112" s="17">
        <v>-71</v>
      </c>
      <c r="AW112" s="29">
        <v>557</v>
      </c>
      <c r="AX112" s="95" t="s">
        <v>6</v>
      </c>
      <c r="AY112" s="95" t="s">
        <v>6</v>
      </c>
      <c r="AZ112" s="95" t="s">
        <v>6</v>
      </c>
      <c r="BA112" s="95" t="s">
        <v>6</v>
      </c>
      <c r="BD112" s="2"/>
      <c r="BE112" s="2"/>
      <c r="BF112" s="2"/>
      <c r="BG112" s="2"/>
      <c r="BH112" s="2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</row>
    <row r="113" spans="1:81" ht="13.35" customHeight="1" x14ac:dyDescent="0.15">
      <c r="A113" s="53" t="s">
        <v>68</v>
      </c>
      <c r="B113" s="12"/>
      <c r="C113" s="12"/>
      <c r="D113" s="12"/>
      <c r="E113" s="12"/>
      <c r="F113" s="12"/>
      <c r="G113" s="12"/>
      <c r="H113" s="12"/>
      <c r="I113" s="140">
        <v>56049728.16438356</v>
      </c>
      <c r="J113" s="105">
        <v>55983372</v>
      </c>
      <c r="K113" s="105">
        <v>55983372</v>
      </c>
      <c r="L113" s="105">
        <v>56111064</v>
      </c>
      <c r="M113" s="105">
        <v>56323372</v>
      </c>
      <c r="N113" s="140">
        <v>56323372</v>
      </c>
      <c r="O113" s="105">
        <v>56323372</v>
      </c>
      <c r="P113" s="105">
        <v>56323372</v>
      </c>
      <c r="Q113" s="105">
        <v>56323372</v>
      </c>
      <c r="R113" s="105">
        <v>56323372</v>
      </c>
      <c r="S113" s="140">
        <v>56338824</v>
      </c>
      <c r="T113" s="105">
        <v>56323372</v>
      </c>
      <c r="U113" s="105">
        <v>56325655</v>
      </c>
      <c r="V113" s="105">
        <v>56353372</v>
      </c>
      <c r="W113" s="105">
        <v>56353372</v>
      </c>
      <c r="X113" s="140">
        <v>39718604</v>
      </c>
      <c r="Y113" s="105">
        <v>51045485</v>
      </c>
      <c r="Z113" s="105">
        <v>35901487</v>
      </c>
      <c r="AA113" s="105">
        <v>35901487</v>
      </c>
      <c r="AB113" s="105">
        <v>35901487</v>
      </c>
      <c r="AC113" s="140">
        <v>35901487</v>
      </c>
      <c r="AD113" s="105">
        <v>35901487</v>
      </c>
      <c r="AE113" s="105">
        <v>35901487</v>
      </c>
      <c r="AF113" s="105">
        <v>35901487</v>
      </c>
      <c r="AG113" s="105">
        <v>35901487</v>
      </c>
      <c r="AH113" s="140">
        <v>35901487</v>
      </c>
      <c r="AI113" s="105">
        <v>35901487</v>
      </c>
      <c r="AJ113" s="105">
        <v>35901487</v>
      </c>
      <c r="AK113" s="105">
        <v>35901487</v>
      </c>
      <c r="AL113" s="105">
        <v>35901487</v>
      </c>
      <c r="AM113" s="145">
        <v>35901487</v>
      </c>
      <c r="AN113" s="105">
        <v>35901487</v>
      </c>
      <c r="AO113" s="105">
        <v>35901487</v>
      </c>
      <c r="AP113" s="105">
        <v>35901487</v>
      </c>
      <c r="AQ113" s="105">
        <v>35901487</v>
      </c>
      <c r="AR113" s="140">
        <v>35901487</v>
      </c>
      <c r="AS113" s="105">
        <v>35901487</v>
      </c>
      <c r="AT113" s="105">
        <v>35901487</v>
      </c>
      <c r="AU113" s="105">
        <v>35901487</v>
      </c>
      <c r="AV113" s="105">
        <v>35901487</v>
      </c>
      <c r="AW113" s="140">
        <v>35901487</v>
      </c>
      <c r="AX113" s="95" t="s">
        <v>6</v>
      </c>
      <c r="AY113" s="95" t="s">
        <v>6</v>
      </c>
      <c r="AZ113" s="95" t="s">
        <v>6</v>
      </c>
      <c r="BA113" s="95" t="s">
        <v>6</v>
      </c>
      <c r="BD113" s="2"/>
      <c r="BE113" s="2"/>
      <c r="BF113" s="2"/>
      <c r="BG113" s="2"/>
      <c r="BH113" s="2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</row>
    <row r="114" spans="1:81" ht="13.35" customHeight="1" x14ac:dyDescent="0.15">
      <c r="A114" s="44" t="s">
        <v>34</v>
      </c>
      <c r="B114" s="14"/>
      <c r="C114" s="14"/>
      <c r="D114" s="14"/>
      <c r="E114" s="14"/>
      <c r="F114" s="14"/>
      <c r="G114" s="14"/>
      <c r="H114" s="14"/>
      <c r="I114" s="130">
        <v>21.886117999774807</v>
      </c>
      <c r="J114" s="97">
        <v>3.4261601819911807</v>
      </c>
      <c r="K114" s="97">
        <v>8.035135861412563</v>
      </c>
      <c r="L114" s="97">
        <v>7.2</v>
      </c>
      <c r="M114" s="97">
        <v>3.2</v>
      </c>
      <c r="N114" s="130">
        <v>28.853628729946653</v>
      </c>
      <c r="O114" s="97">
        <v>6.6247854561367951</v>
      </c>
      <c r="P114" s="97">
        <v>9.2467801497379973</v>
      </c>
      <c r="Q114" s="97">
        <v>11.881337644344164</v>
      </c>
      <c r="R114" s="97">
        <v>1.100728016115867</v>
      </c>
      <c r="S114" s="130">
        <v>20.3</v>
      </c>
      <c r="T114" s="97">
        <v>3.6</v>
      </c>
      <c r="U114" s="97">
        <v>7.5</v>
      </c>
      <c r="V114" s="97">
        <v>6.3</v>
      </c>
      <c r="W114" s="97">
        <v>2.8</v>
      </c>
      <c r="X114" s="130">
        <v>8.3000000000000007</v>
      </c>
      <c r="Y114" s="97">
        <v>0.9</v>
      </c>
      <c r="Z114" s="97">
        <v>1.2</v>
      </c>
      <c r="AA114" s="97">
        <v>6.5</v>
      </c>
      <c r="AB114" s="97">
        <v>0.2</v>
      </c>
      <c r="AC114" s="130">
        <v>13.8</v>
      </c>
      <c r="AD114" s="97">
        <v>6.8</v>
      </c>
      <c r="AE114" s="97">
        <v>2.2000000000000002</v>
      </c>
      <c r="AF114" s="97">
        <v>3.7</v>
      </c>
      <c r="AG114" s="97">
        <v>1</v>
      </c>
      <c r="AH114" s="130">
        <v>15.1</v>
      </c>
      <c r="AI114" s="97">
        <v>5.8</v>
      </c>
      <c r="AJ114" s="97">
        <v>2.2000000000000002</v>
      </c>
      <c r="AK114" s="97">
        <v>6.4</v>
      </c>
      <c r="AL114" s="97">
        <v>0.8</v>
      </c>
      <c r="AM114" s="135">
        <v>12.2</v>
      </c>
      <c r="AN114" s="97">
        <v>5.4</v>
      </c>
      <c r="AO114" s="97">
        <v>4.3</v>
      </c>
      <c r="AP114" s="97">
        <v>3.8</v>
      </c>
      <c r="AQ114" s="97">
        <v>-1.3</v>
      </c>
      <c r="AR114" s="130">
        <v>11.5</v>
      </c>
      <c r="AS114" s="97">
        <v>5</v>
      </c>
      <c r="AT114" s="97">
        <v>3.2</v>
      </c>
      <c r="AU114" s="97">
        <v>5.4</v>
      </c>
      <c r="AV114" s="97">
        <v>-2</v>
      </c>
      <c r="AW114" s="130">
        <v>15.5</v>
      </c>
      <c r="AX114" s="102" t="s">
        <v>6</v>
      </c>
      <c r="AY114" s="102" t="s">
        <v>6</v>
      </c>
      <c r="AZ114" s="102" t="s">
        <v>6</v>
      </c>
      <c r="BA114" s="102" t="s">
        <v>6</v>
      </c>
      <c r="BD114" s="2"/>
      <c r="BE114" s="2"/>
      <c r="BF114" s="2"/>
      <c r="BG114" s="2"/>
      <c r="BH114" s="2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</row>
    <row r="115" spans="1:81" ht="9.9499999999999993" customHeight="1" x14ac:dyDescent="0.15">
      <c r="A115" s="23"/>
      <c r="B115" s="6"/>
      <c r="C115" s="6"/>
      <c r="D115" s="6"/>
      <c r="E115" s="6"/>
      <c r="F115" s="61"/>
      <c r="G115" s="31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61"/>
      <c r="AD115" s="153"/>
      <c r="AE115" s="61"/>
      <c r="AF115" s="61"/>
      <c r="AG115" s="61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3"/>
      <c r="BD115" s="2"/>
      <c r="BE115" s="2"/>
      <c r="BF115" s="2"/>
      <c r="BG115" s="2"/>
      <c r="BH115" s="2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</row>
    <row r="116" spans="1:81" ht="9.9499999999999993" customHeight="1" x14ac:dyDescent="0.15">
      <c r="A116" s="23"/>
      <c r="B116" s="6"/>
      <c r="C116" s="6"/>
      <c r="D116" s="6"/>
      <c r="E116" s="6"/>
      <c r="F116" s="31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6"/>
      <c r="AD116" s="31"/>
      <c r="AE116" s="32"/>
      <c r="AF116" s="32"/>
      <c r="AG116" s="32"/>
      <c r="AH116" s="6"/>
      <c r="AI116" s="31"/>
      <c r="AJ116" s="32"/>
      <c r="AK116" s="32"/>
      <c r="AL116" s="32"/>
      <c r="AM116" s="28"/>
      <c r="AN116" s="32"/>
      <c r="AO116" s="32"/>
      <c r="BD116" s="2"/>
      <c r="BE116" s="2"/>
      <c r="BF116" s="2"/>
      <c r="BG116" s="2"/>
      <c r="BH116" s="2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</row>
    <row r="117" spans="1:81" ht="13.35" customHeight="1" x14ac:dyDescent="0.15">
      <c r="A117" s="62" t="s">
        <v>69</v>
      </c>
      <c r="B117" s="63"/>
      <c r="C117" s="63"/>
      <c r="D117" s="63"/>
      <c r="E117" s="63"/>
      <c r="F117" s="63"/>
      <c r="G117" s="63"/>
      <c r="H117" s="63"/>
      <c r="I117" s="69"/>
      <c r="J117" s="167">
        <v>2021</v>
      </c>
      <c r="K117" s="167"/>
      <c r="L117" s="167"/>
      <c r="M117" s="167"/>
      <c r="N117" s="69"/>
      <c r="O117" s="167">
        <v>2020</v>
      </c>
      <c r="P117" s="167"/>
      <c r="Q117" s="167"/>
      <c r="R117" s="167"/>
      <c r="S117" s="69"/>
      <c r="T117" s="167">
        <v>2019</v>
      </c>
      <c r="U117" s="167"/>
      <c r="V117" s="167"/>
      <c r="W117" s="167"/>
      <c r="X117" s="69"/>
      <c r="Y117" s="167">
        <v>2018</v>
      </c>
      <c r="Z117" s="167"/>
      <c r="AA117" s="167"/>
      <c r="AB117" s="167"/>
      <c r="AC117" s="69"/>
      <c r="AD117" s="167">
        <v>2017</v>
      </c>
      <c r="AE117" s="167"/>
      <c r="AF117" s="167"/>
      <c r="AG117" s="167"/>
      <c r="AH117" s="167">
        <v>2016</v>
      </c>
      <c r="AI117" s="167"/>
      <c r="AJ117" s="167"/>
      <c r="AK117" s="167"/>
      <c r="AL117" s="167"/>
      <c r="AM117" s="168">
        <v>2015</v>
      </c>
      <c r="AN117" s="168"/>
      <c r="AO117" s="168"/>
      <c r="AP117" s="168"/>
      <c r="AQ117" s="168"/>
      <c r="AR117" s="168">
        <v>2014</v>
      </c>
      <c r="AS117" s="168"/>
      <c r="AT117" s="168"/>
      <c r="AU117" s="168"/>
      <c r="AV117" s="168"/>
      <c r="AW117" s="168">
        <v>2013</v>
      </c>
      <c r="AX117" s="168"/>
      <c r="AY117" s="168"/>
      <c r="AZ117" s="168"/>
      <c r="BA117" s="168"/>
      <c r="BD117" s="2"/>
      <c r="BE117" s="2"/>
      <c r="BF117" s="2"/>
      <c r="BG117" s="2"/>
      <c r="BH117" s="2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</row>
    <row r="118" spans="1:81" ht="13.35" customHeight="1" x14ac:dyDescent="0.15">
      <c r="A118" s="64"/>
      <c r="B118" s="65"/>
      <c r="C118" s="65"/>
      <c r="D118" s="65"/>
      <c r="E118" s="65"/>
      <c r="F118" s="65"/>
      <c r="G118" s="65"/>
      <c r="H118" s="65"/>
      <c r="I118" s="72" t="s">
        <v>0</v>
      </c>
      <c r="J118" s="73" t="s">
        <v>8</v>
      </c>
      <c r="K118" s="73" t="s">
        <v>9</v>
      </c>
      <c r="L118" s="73" t="s">
        <v>10</v>
      </c>
      <c r="M118" s="73" t="s">
        <v>11</v>
      </c>
      <c r="N118" s="72" t="s">
        <v>0</v>
      </c>
      <c r="O118" s="73" t="s">
        <v>8</v>
      </c>
      <c r="P118" s="73" t="s">
        <v>9</v>
      </c>
      <c r="Q118" s="73" t="s">
        <v>10</v>
      </c>
      <c r="R118" s="73" t="s">
        <v>11</v>
      </c>
      <c r="S118" s="72" t="s">
        <v>0</v>
      </c>
      <c r="T118" s="73" t="s">
        <v>8</v>
      </c>
      <c r="U118" s="73" t="s">
        <v>9</v>
      </c>
      <c r="V118" s="73" t="s">
        <v>10</v>
      </c>
      <c r="W118" s="73" t="s">
        <v>11</v>
      </c>
      <c r="X118" s="72" t="s">
        <v>0</v>
      </c>
      <c r="Y118" s="73" t="s">
        <v>8</v>
      </c>
      <c r="Z118" s="73" t="s">
        <v>9</v>
      </c>
      <c r="AA118" s="73" t="s">
        <v>10</v>
      </c>
      <c r="AB118" s="73" t="s">
        <v>11</v>
      </c>
      <c r="AC118" s="72" t="s">
        <v>0</v>
      </c>
      <c r="AD118" s="73" t="s">
        <v>8</v>
      </c>
      <c r="AE118" s="73" t="s">
        <v>9</v>
      </c>
      <c r="AF118" s="73" t="s">
        <v>10</v>
      </c>
      <c r="AG118" s="73" t="s">
        <v>11</v>
      </c>
      <c r="AH118" s="73" t="s">
        <v>0</v>
      </c>
      <c r="AI118" s="73" t="s">
        <v>8</v>
      </c>
      <c r="AJ118" s="73" t="s">
        <v>9</v>
      </c>
      <c r="AK118" s="73" t="s">
        <v>10</v>
      </c>
      <c r="AL118" s="73" t="s">
        <v>11</v>
      </c>
      <c r="AM118" s="77" t="s">
        <v>0</v>
      </c>
      <c r="AN118" s="77" t="s">
        <v>8</v>
      </c>
      <c r="AO118" s="77" t="s">
        <v>9</v>
      </c>
      <c r="AP118" s="77" t="s">
        <v>10</v>
      </c>
      <c r="AQ118" s="77" t="s">
        <v>11</v>
      </c>
      <c r="AR118" s="77" t="s">
        <v>0</v>
      </c>
      <c r="AS118" s="77" t="s">
        <v>8</v>
      </c>
      <c r="AT118" s="77" t="s">
        <v>9</v>
      </c>
      <c r="AU118" s="77" t="s">
        <v>10</v>
      </c>
      <c r="AV118" s="77" t="s">
        <v>11</v>
      </c>
      <c r="AW118" s="77" t="s">
        <v>0</v>
      </c>
      <c r="AX118" s="77" t="s">
        <v>8</v>
      </c>
      <c r="AY118" s="77" t="s">
        <v>9</v>
      </c>
      <c r="AZ118" s="77" t="s">
        <v>10</v>
      </c>
      <c r="BA118" s="77" t="s">
        <v>11</v>
      </c>
      <c r="BD118" s="2"/>
      <c r="BE118" s="2"/>
      <c r="BF118" s="2"/>
      <c r="BG118" s="2"/>
      <c r="BH118" s="2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</row>
    <row r="119" spans="1:81" ht="13.35" customHeight="1" x14ac:dyDescent="0.15">
      <c r="A119" s="22" t="s">
        <v>94</v>
      </c>
      <c r="B119" s="12"/>
      <c r="C119" s="12"/>
      <c r="D119" s="12"/>
      <c r="E119" s="12"/>
      <c r="F119" s="12"/>
      <c r="G119" s="12"/>
      <c r="H119" s="12"/>
      <c r="I119" s="145">
        <v>55983372</v>
      </c>
      <c r="J119" s="105">
        <v>55983372</v>
      </c>
      <c r="K119" s="105">
        <v>55983372</v>
      </c>
      <c r="L119" s="105">
        <v>55983372</v>
      </c>
      <c r="M119" s="105">
        <v>56323372</v>
      </c>
      <c r="N119" s="145">
        <v>56323372</v>
      </c>
      <c r="O119" s="105">
        <v>56323372</v>
      </c>
      <c r="P119" s="105">
        <v>56323372</v>
      </c>
      <c r="Q119" s="105">
        <v>56323372</v>
      </c>
      <c r="R119" s="105">
        <v>56323372</v>
      </c>
      <c r="S119" s="145">
        <v>56323372</v>
      </c>
      <c r="T119" s="105">
        <v>56323372</v>
      </c>
      <c r="U119" s="105">
        <v>56323372</v>
      </c>
      <c r="V119" s="105">
        <v>56353372</v>
      </c>
      <c r="W119" s="105">
        <v>56353372</v>
      </c>
      <c r="X119" s="145">
        <v>56353372</v>
      </c>
      <c r="Y119" s="105">
        <v>56353372</v>
      </c>
      <c r="Z119" s="105">
        <v>35901487</v>
      </c>
      <c r="AA119" s="105">
        <v>35901487</v>
      </c>
      <c r="AB119" s="105">
        <v>35901487</v>
      </c>
      <c r="AC119" s="145">
        <v>35901487</v>
      </c>
      <c r="AD119" s="105">
        <v>35901487</v>
      </c>
      <c r="AE119" s="105">
        <v>35901487</v>
      </c>
      <c r="AF119" s="105">
        <v>35901487</v>
      </c>
      <c r="AG119" s="105">
        <v>35901487</v>
      </c>
      <c r="AH119" s="145">
        <v>35901487</v>
      </c>
      <c r="AI119" s="105">
        <v>35901487</v>
      </c>
      <c r="AJ119" s="105">
        <v>35901487</v>
      </c>
      <c r="AK119" s="105">
        <v>35901487</v>
      </c>
      <c r="AL119" s="105">
        <v>35901487</v>
      </c>
      <c r="AM119" s="145">
        <v>35901487</v>
      </c>
      <c r="AN119" s="105">
        <v>35901487</v>
      </c>
      <c r="AO119" s="105">
        <v>35901487</v>
      </c>
      <c r="AP119" s="105">
        <v>35901487</v>
      </c>
      <c r="AQ119" s="105">
        <v>35901487</v>
      </c>
      <c r="AR119" s="140">
        <v>35901487</v>
      </c>
      <c r="AS119" s="105">
        <v>35901487</v>
      </c>
      <c r="AT119" s="105">
        <v>35901487</v>
      </c>
      <c r="AU119" s="105">
        <v>35901487</v>
      </c>
      <c r="AV119" s="105">
        <v>35901487</v>
      </c>
      <c r="AW119" s="140">
        <v>35901487</v>
      </c>
      <c r="AX119" s="105">
        <v>35901487</v>
      </c>
      <c r="AY119" s="105">
        <v>35901487</v>
      </c>
      <c r="AZ119" s="105">
        <v>35901487</v>
      </c>
      <c r="BA119" s="105">
        <v>35901487</v>
      </c>
      <c r="BD119" s="2"/>
      <c r="BE119" s="2"/>
      <c r="BF119" s="2"/>
      <c r="BG119" s="2"/>
      <c r="BH119" s="2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</row>
    <row r="120" spans="1:81" ht="13.35" customHeight="1" x14ac:dyDescent="0.15">
      <c r="A120" s="45" t="s">
        <v>42</v>
      </c>
      <c r="B120" s="9"/>
      <c r="C120" s="9"/>
      <c r="D120" s="9"/>
      <c r="E120" s="9"/>
      <c r="F120" s="9"/>
      <c r="G120" s="9"/>
      <c r="H120" s="9"/>
      <c r="I120" s="58"/>
      <c r="J120" s="54"/>
      <c r="K120" s="54"/>
      <c r="L120" s="54"/>
      <c r="M120" s="9"/>
      <c r="N120" s="58"/>
      <c r="O120" s="54"/>
      <c r="P120" s="54"/>
      <c r="Q120" s="54"/>
      <c r="R120" s="54"/>
      <c r="S120" s="58"/>
      <c r="T120" s="54"/>
      <c r="U120" s="54"/>
      <c r="V120" s="54"/>
      <c r="W120" s="54"/>
      <c r="X120" s="58"/>
      <c r="Y120" s="54"/>
      <c r="Z120" s="54"/>
      <c r="AA120" s="54"/>
      <c r="AB120" s="54"/>
      <c r="AC120" s="58"/>
      <c r="AD120" s="54"/>
      <c r="AE120" s="54"/>
      <c r="AF120" s="54"/>
      <c r="AG120" s="54"/>
      <c r="AH120" s="58"/>
      <c r="AI120" s="54"/>
      <c r="AJ120" s="54"/>
      <c r="AK120" s="54"/>
      <c r="AL120" s="54"/>
      <c r="AM120" s="136"/>
      <c r="AN120" s="18"/>
      <c r="AO120" s="18"/>
      <c r="AP120" s="18"/>
      <c r="AQ120" s="18"/>
      <c r="AR120" s="58"/>
      <c r="AS120" s="18"/>
      <c r="AT120" s="18"/>
      <c r="AU120" s="18"/>
      <c r="AV120" s="18"/>
      <c r="AW120" s="58"/>
      <c r="AX120" s="18"/>
      <c r="AY120" s="18"/>
      <c r="AZ120" s="18"/>
      <c r="BA120" s="18"/>
      <c r="BD120" s="2"/>
      <c r="BE120" s="2"/>
      <c r="BF120" s="2"/>
      <c r="BG120" s="2"/>
      <c r="BH120" s="2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</row>
    <row r="121" spans="1:81" ht="9.9499999999999993" customHeight="1" x14ac:dyDescent="0.15">
      <c r="A121" s="21" t="s">
        <v>88</v>
      </c>
      <c r="E121" s="2"/>
      <c r="G121" s="2"/>
      <c r="I121" s="106"/>
      <c r="J121" s="87"/>
      <c r="K121" s="87"/>
      <c r="L121" s="87"/>
      <c r="N121" s="106"/>
      <c r="O121" s="87"/>
      <c r="P121" s="87"/>
      <c r="Q121" s="87"/>
      <c r="R121" s="87"/>
      <c r="S121" s="106"/>
      <c r="T121" s="87"/>
      <c r="U121" s="87"/>
      <c r="V121" s="87"/>
      <c r="W121" s="87"/>
      <c r="X121" s="106"/>
      <c r="Y121" s="87"/>
      <c r="Z121" s="87"/>
      <c r="AA121" s="87"/>
      <c r="AB121" s="87"/>
      <c r="AC121" s="106"/>
      <c r="AD121" s="87"/>
      <c r="AE121" s="87"/>
      <c r="AF121" s="87"/>
      <c r="AG121" s="87"/>
      <c r="AH121" s="106"/>
      <c r="AI121" s="87"/>
      <c r="AJ121" s="87"/>
      <c r="AK121" s="87"/>
      <c r="AL121" s="87"/>
      <c r="AM121" s="138"/>
      <c r="AN121" s="107"/>
      <c r="AO121" s="107"/>
      <c r="AP121" s="107"/>
      <c r="AQ121" s="107"/>
      <c r="AR121" s="106"/>
      <c r="AS121" s="107"/>
      <c r="AT121" s="107"/>
      <c r="AU121" s="107"/>
      <c r="AV121" s="107"/>
      <c r="AW121" s="106"/>
      <c r="AX121" s="107"/>
      <c r="AY121" s="107"/>
      <c r="AZ121" s="107"/>
      <c r="BA121" s="107"/>
      <c r="BD121" s="2"/>
      <c r="BE121" s="2"/>
      <c r="BF121" s="2"/>
      <c r="BG121" s="2"/>
      <c r="BH121" s="2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</row>
    <row r="122" spans="1:81" ht="9.9499999999999993" customHeight="1" x14ac:dyDescent="0.15">
      <c r="A122" s="46" t="s">
        <v>43</v>
      </c>
      <c r="B122" s="11"/>
      <c r="C122" s="11"/>
      <c r="D122" s="11"/>
      <c r="E122" s="11"/>
      <c r="F122" s="11"/>
      <c r="G122" s="11"/>
      <c r="H122" s="11"/>
      <c r="I122" s="86">
        <v>192</v>
      </c>
      <c r="J122" s="49">
        <v>92</v>
      </c>
      <c r="K122" s="49">
        <v>92</v>
      </c>
      <c r="L122" s="49">
        <v>8</v>
      </c>
      <c r="M122" s="11">
        <v>92</v>
      </c>
      <c r="N122" s="86">
        <v>365</v>
      </c>
      <c r="O122" s="49">
        <v>92</v>
      </c>
      <c r="P122" s="49">
        <v>92</v>
      </c>
      <c r="Q122" s="49">
        <v>91</v>
      </c>
      <c r="R122" s="49">
        <v>90</v>
      </c>
      <c r="S122" s="86">
        <v>177</v>
      </c>
      <c r="T122" s="49">
        <v>92</v>
      </c>
      <c r="U122" s="49">
        <v>85</v>
      </c>
      <c r="V122" s="49">
        <v>91</v>
      </c>
      <c r="W122" s="49">
        <v>90</v>
      </c>
      <c r="X122" s="86">
        <v>8</v>
      </c>
      <c r="Y122" s="49">
        <v>8</v>
      </c>
      <c r="Z122" s="49">
        <v>92</v>
      </c>
      <c r="AA122" s="49">
        <v>91</v>
      </c>
      <c r="AB122" s="49">
        <v>90</v>
      </c>
      <c r="AC122" s="86">
        <v>365</v>
      </c>
      <c r="AD122" s="49">
        <v>92</v>
      </c>
      <c r="AE122" s="49">
        <v>92</v>
      </c>
      <c r="AF122" s="49">
        <v>91</v>
      </c>
      <c r="AG122" s="49">
        <v>90</v>
      </c>
      <c r="AH122" s="86">
        <v>366</v>
      </c>
      <c r="AI122" s="49">
        <v>92</v>
      </c>
      <c r="AJ122" s="49">
        <v>92</v>
      </c>
      <c r="AK122" s="49">
        <v>91</v>
      </c>
      <c r="AL122" s="49">
        <v>91</v>
      </c>
      <c r="AM122" s="139">
        <v>365</v>
      </c>
      <c r="AN122" s="19">
        <v>92</v>
      </c>
      <c r="AO122" s="19">
        <v>92</v>
      </c>
      <c r="AP122" s="19">
        <v>91</v>
      </c>
      <c r="AQ122" s="19">
        <v>90</v>
      </c>
      <c r="AR122" s="86">
        <v>365</v>
      </c>
      <c r="AS122" s="19">
        <v>92</v>
      </c>
      <c r="AT122" s="19">
        <v>92</v>
      </c>
      <c r="AU122" s="19">
        <v>91</v>
      </c>
      <c r="AV122" s="19">
        <v>90</v>
      </c>
      <c r="AW122" s="139">
        <v>365</v>
      </c>
      <c r="AX122" s="19">
        <v>92</v>
      </c>
      <c r="AY122" s="19">
        <v>92</v>
      </c>
      <c r="AZ122" s="19">
        <v>91</v>
      </c>
      <c r="BA122" s="19">
        <v>90</v>
      </c>
      <c r="BD122" s="2"/>
      <c r="BE122" s="2"/>
      <c r="BF122" s="2"/>
      <c r="BG122" s="2"/>
      <c r="BH122" s="2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</row>
    <row r="123" spans="1:81" ht="13.35" customHeight="1" x14ac:dyDescent="0.15">
      <c r="A123" s="53" t="s">
        <v>28</v>
      </c>
      <c r="B123" s="12"/>
      <c r="C123" s="12"/>
      <c r="D123" s="12"/>
      <c r="E123" s="12"/>
      <c r="F123" s="12"/>
      <c r="G123" s="12"/>
      <c r="H123" s="12"/>
      <c r="I123" s="140">
        <v>56123372</v>
      </c>
      <c r="J123" s="105"/>
      <c r="K123" s="105"/>
      <c r="L123" s="105">
        <v>56123372</v>
      </c>
      <c r="M123" s="12"/>
      <c r="N123" s="140"/>
      <c r="O123" s="105"/>
      <c r="P123" s="105"/>
      <c r="Q123" s="17"/>
      <c r="R123" s="17"/>
      <c r="S123" s="140">
        <v>56353372</v>
      </c>
      <c r="T123" s="105">
        <v>56353372</v>
      </c>
      <c r="U123" s="105">
        <v>56353372</v>
      </c>
      <c r="V123" s="17"/>
      <c r="W123" s="17">
        <v>0</v>
      </c>
      <c r="X123" s="140">
        <v>35901487</v>
      </c>
      <c r="Y123" s="105">
        <v>35901487</v>
      </c>
      <c r="Z123" s="17">
        <v>0</v>
      </c>
      <c r="AA123" s="17">
        <v>0</v>
      </c>
      <c r="AB123" s="17">
        <v>0</v>
      </c>
      <c r="AC123" s="29">
        <v>0</v>
      </c>
      <c r="AD123" s="17">
        <v>0</v>
      </c>
      <c r="AE123" s="17">
        <v>0</v>
      </c>
      <c r="AF123" s="17">
        <v>0</v>
      </c>
      <c r="AG123" s="17">
        <v>0</v>
      </c>
      <c r="AH123" s="29">
        <v>0</v>
      </c>
      <c r="AI123" s="17">
        <v>0</v>
      </c>
      <c r="AJ123" s="17">
        <v>0</v>
      </c>
      <c r="AK123" s="17">
        <v>0</v>
      </c>
      <c r="AL123" s="17">
        <v>0</v>
      </c>
      <c r="AM123" s="133">
        <v>0</v>
      </c>
      <c r="AN123" s="17">
        <v>0</v>
      </c>
      <c r="AO123" s="17">
        <v>0</v>
      </c>
      <c r="AP123" s="17">
        <v>0</v>
      </c>
      <c r="AQ123" s="17">
        <v>0</v>
      </c>
      <c r="AR123" s="29">
        <v>0</v>
      </c>
      <c r="AS123" s="17">
        <v>0</v>
      </c>
      <c r="AT123" s="17">
        <v>0</v>
      </c>
      <c r="AU123" s="17">
        <v>0</v>
      </c>
      <c r="AV123" s="17">
        <v>0</v>
      </c>
      <c r="AW123" s="133">
        <v>0</v>
      </c>
      <c r="AX123" s="17">
        <v>0</v>
      </c>
      <c r="AY123" s="17">
        <v>0</v>
      </c>
      <c r="AZ123" s="17">
        <v>0</v>
      </c>
      <c r="BA123" s="17">
        <v>0</v>
      </c>
      <c r="BD123" s="2"/>
      <c r="BE123" s="2"/>
      <c r="BF123" s="2"/>
      <c r="BG123" s="2"/>
      <c r="BH123" s="2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</row>
    <row r="124" spans="1:81" ht="13.35" customHeight="1" x14ac:dyDescent="0.15">
      <c r="A124" s="53" t="s">
        <v>28</v>
      </c>
      <c r="B124" s="9"/>
      <c r="C124" s="9"/>
      <c r="D124" s="9"/>
      <c r="E124" s="9"/>
      <c r="F124" s="9"/>
      <c r="G124" s="9"/>
      <c r="H124" s="9"/>
      <c r="I124" s="140"/>
      <c r="J124" s="105"/>
      <c r="K124" s="17"/>
      <c r="L124" s="17"/>
      <c r="M124" s="9"/>
      <c r="N124" s="140"/>
      <c r="O124" s="105"/>
      <c r="P124" s="17"/>
      <c r="Q124" s="17"/>
      <c r="R124" s="17"/>
      <c r="S124" s="140"/>
      <c r="T124" s="105"/>
      <c r="U124" s="17"/>
      <c r="V124" s="17"/>
      <c r="W124" s="17"/>
      <c r="X124" s="140">
        <v>56310344</v>
      </c>
      <c r="Y124" s="105">
        <v>56310344</v>
      </c>
      <c r="Z124" s="17">
        <v>0</v>
      </c>
      <c r="AA124" s="17">
        <v>0</v>
      </c>
      <c r="AB124" s="17">
        <v>0</v>
      </c>
      <c r="AC124" s="29">
        <v>0</v>
      </c>
      <c r="AD124" s="17">
        <v>0</v>
      </c>
      <c r="AE124" s="17">
        <v>0</v>
      </c>
      <c r="AF124" s="17">
        <v>0</v>
      </c>
      <c r="AG124" s="17">
        <v>0</v>
      </c>
      <c r="AH124" s="29">
        <v>0</v>
      </c>
      <c r="AI124" s="17">
        <v>0</v>
      </c>
      <c r="AJ124" s="17">
        <v>0</v>
      </c>
      <c r="AK124" s="17">
        <v>0</v>
      </c>
      <c r="AL124" s="17">
        <v>0</v>
      </c>
      <c r="AM124" s="133">
        <v>0</v>
      </c>
      <c r="AN124" s="17">
        <v>0</v>
      </c>
      <c r="AO124" s="17">
        <v>0</v>
      </c>
      <c r="AP124" s="17">
        <v>0</v>
      </c>
      <c r="AQ124" s="17">
        <v>0</v>
      </c>
      <c r="AR124" s="29">
        <v>0</v>
      </c>
      <c r="AS124" s="17">
        <v>0</v>
      </c>
      <c r="AT124" s="17">
        <v>0</v>
      </c>
      <c r="AU124" s="17">
        <v>0</v>
      </c>
      <c r="AV124" s="17">
        <v>0</v>
      </c>
      <c r="AW124" s="133">
        <v>0</v>
      </c>
      <c r="AX124" s="17">
        <v>0</v>
      </c>
      <c r="AY124" s="17">
        <v>0</v>
      </c>
      <c r="AZ124" s="17">
        <v>0</v>
      </c>
      <c r="BA124" s="17">
        <v>0</v>
      </c>
      <c r="BD124" s="2"/>
      <c r="BE124" s="2"/>
      <c r="BF124" s="2"/>
      <c r="BG124" s="2"/>
      <c r="BH124" s="2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</row>
    <row r="125" spans="1:81" ht="13.35" customHeight="1" x14ac:dyDescent="0.15">
      <c r="A125" s="53" t="s">
        <v>28</v>
      </c>
      <c r="B125" s="9"/>
      <c r="C125" s="9"/>
      <c r="D125" s="9"/>
      <c r="E125" s="9"/>
      <c r="F125" s="9"/>
      <c r="G125" s="9"/>
      <c r="H125" s="9"/>
      <c r="I125" s="140"/>
      <c r="J125" s="105"/>
      <c r="K125" s="17"/>
      <c r="L125" s="17"/>
      <c r="M125" s="9"/>
      <c r="N125" s="140"/>
      <c r="O125" s="105"/>
      <c r="P125" s="17"/>
      <c r="Q125" s="17"/>
      <c r="R125" s="17"/>
      <c r="S125" s="140"/>
      <c r="T125" s="105"/>
      <c r="U125" s="17"/>
      <c r="V125" s="17"/>
      <c r="W125" s="17"/>
      <c r="X125" s="140">
        <v>56416622</v>
      </c>
      <c r="Y125" s="105">
        <v>56416622</v>
      </c>
      <c r="Z125" s="17">
        <v>0</v>
      </c>
      <c r="AA125" s="17">
        <v>0</v>
      </c>
      <c r="AB125" s="17">
        <v>0</v>
      </c>
      <c r="AC125" s="29">
        <v>0</v>
      </c>
      <c r="AD125" s="17">
        <v>0</v>
      </c>
      <c r="AE125" s="17">
        <v>0</v>
      </c>
      <c r="AF125" s="17">
        <v>0</v>
      </c>
      <c r="AG125" s="17">
        <v>0</v>
      </c>
      <c r="AH125" s="29">
        <v>0</v>
      </c>
      <c r="AI125" s="17">
        <v>0</v>
      </c>
      <c r="AJ125" s="17">
        <v>0</v>
      </c>
      <c r="AK125" s="17">
        <v>0</v>
      </c>
      <c r="AL125" s="17">
        <v>0</v>
      </c>
      <c r="AM125" s="133">
        <v>0</v>
      </c>
      <c r="AN125" s="17">
        <v>0</v>
      </c>
      <c r="AO125" s="17">
        <v>0</v>
      </c>
      <c r="AP125" s="17">
        <v>0</v>
      </c>
      <c r="AQ125" s="17">
        <v>0</v>
      </c>
      <c r="AR125" s="29">
        <v>0</v>
      </c>
      <c r="AS125" s="17">
        <v>0</v>
      </c>
      <c r="AT125" s="17">
        <v>0</v>
      </c>
      <c r="AU125" s="17">
        <v>0</v>
      </c>
      <c r="AV125" s="17">
        <v>0</v>
      </c>
      <c r="AW125" s="133">
        <v>0</v>
      </c>
      <c r="AX125" s="17">
        <v>0</v>
      </c>
      <c r="AY125" s="17">
        <v>0</v>
      </c>
      <c r="AZ125" s="17">
        <v>0</v>
      </c>
      <c r="BA125" s="17">
        <v>0</v>
      </c>
      <c r="BD125" s="2"/>
      <c r="BE125" s="2"/>
      <c r="BF125" s="2"/>
      <c r="BG125" s="2"/>
      <c r="BH125" s="2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</row>
    <row r="126" spans="1:81" ht="13.35" customHeight="1" x14ac:dyDescent="0.15">
      <c r="A126" s="45" t="s">
        <v>42</v>
      </c>
      <c r="B126" s="9"/>
      <c r="C126" s="9"/>
      <c r="D126" s="9"/>
      <c r="E126" s="9"/>
      <c r="F126" s="9"/>
      <c r="G126" s="9"/>
      <c r="H126" s="9"/>
      <c r="I126" s="58"/>
      <c r="J126" s="54"/>
      <c r="K126" s="54"/>
      <c r="L126" s="54"/>
      <c r="M126" s="9"/>
      <c r="N126" s="58"/>
      <c r="O126" s="54"/>
      <c r="P126" s="54"/>
      <c r="Q126" s="54"/>
      <c r="R126" s="54"/>
      <c r="S126" s="58"/>
      <c r="T126" s="54"/>
      <c r="U126" s="54"/>
      <c r="V126" s="54"/>
      <c r="W126" s="54"/>
      <c r="X126" s="58"/>
      <c r="Y126" s="54"/>
      <c r="Z126" s="54"/>
      <c r="AA126" s="54"/>
      <c r="AB126" s="54"/>
      <c r="AC126" s="58"/>
      <c r="AD126" s="54"/>
      <c r="AE126" s="54"/>
      <c r="AF126" s="54"/>
      <c r="AG126" s="54"/>
      <c r="AH126" s="58"/>
      <c r="AI126" s="54"/>
      <c r="AJ126" s="54"/>
      <c r="AK126" s="54"/>
      <c r="AL126" s="54"/>
      <c r="AM126" s="136"/>
      <c r="AN126" s="18"/>
      <c r="AO126" s="18"/>
      <c r="AP126" s="18"/>
      <c r="AQ126" s="18"/>
      <c r="AR126" s="58"/>
      <c r="AS126" s="18"/>
      <c r="AT126" s="18"/>
      <c r="AU126" s="18"/>
      <c r="AV126" s="18"/>
      <c r="AW126" s="136"/>
      <c r="AX126" s="18"/>
      <c r="AY126" s="18"/>
      <c r="AZ126" s="18"/>
      <c r="BA126" s="18"/>
      <c r="BD126" s="2"/>
      <c r="BE126" s="2"/>
      <c r="BF126" s="2"/>
      <c r="BG126" s="2"/>
      <c r="BH126" s="2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</row>
    <row r="127" spans="1:81" ht="13.35" customHeight="1" x14ac:dyDescent="0.15">
      <c r="A127" s="83" t="s">
        <v>44</v>
      </c>
      <c r="E127" s="2"/>
      <c r="G127" s="2"/>
      <c r="I127" s="106"/>
      <c r="J127" s="87"/>
      <c r="K127" s="87"/>
      <c r="L127" s="87"/>
      <c r="N127" s="106"/>
      <c r="O127" s="87"/>
      <c r="P127" s="87"/>
      <c r="Q127" s="87"/>
      <c r="R127" s="87"/>
      <c r="S127" s="106"/>
      <c r="T127" s="87"/>
      <c r="U127" s="87"/>
      <c r="V127" s="87"/>
      <c r="W127" s="87"/>
      <c r="X127" s="106"/>
      <c r="Y127" s="87"/>
      <c r="Z127" s="87"/>
      <c r="AA127" s="87"/>
      <c r="AB127" s="87"/>
      <c r="AC127" s="106"/>
      <c r="AD127" s="87"/>
      <c r="AE127" s="87"/>
      <c r="AF127" s="87"/>
      <c r="AG127" s="87"/>
      <c r="AH127" s="106"/>
      <c r="AI127" s="87"/>
      <c r="AJ127" s="87"/>
      <c r="AK127" s="87"/>
      <c r="AL127" s="87"/>
      <c r="AM127" s="138"/>
      <c r="AN127" s="107"/>
      <c r="AO127" s="107"/>
      <c r="AP127" s="107"/>
      <c r="AQ127" s="107"/>
      <c r="AR127" s="106"/>
      <c r="AS127" s="107"/>
      <c r="AT127" s="107"/>
      <c r="AU127" s="107"/>
      <c r="AV127" s="107"/>
      <c r="AW127" s="138"/>
      <c r="AX127" s="107"/>
      <c r="AY127" s="107"/>
      <c r="AZ127" s="107"/>
      <c r="BA127" s="107"/>
      <c r="BD127" s="2"/>
      <c r="BE127" s="2"/>
      <c r="BF127" s="2"/>
      <c r="BG127" s="2"/>
      <c r="BH127" s="2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</row>
    <row r="128" spans="1:81" ht="13.35" customHeight="1" x14ac:dyDescent="0.15">
      <c r="A128" s="55" t="s">
        <v>45</v>
      </c>
      <c r="B128" s="11"/>
      <c r="C128" s="11"/>
      <c r="D128" s="11"/>
      <c r="E128" s="11"/>
      <c r="F128" s="11"/>
      <c r="G128" s="11"/>
      <c r="H128" s="11"/>
      <c r="I128" s="86">
        <v>173</v>
      </c>
      <c r="J128" s="49"/>
      <c r="K128" s="49"/>
      <c r="L128" s="49">
        <v>83</v>
      </c>
      <c r="M128" s="11"/>
      <c r="N128" s="86"/>
      <c r="O128" s="49"/>
      <c r="P128" s="49"/>
      <c r="Q128" s="49"/>
      <c r="R128" s="49"/>
      <c r="S128" s="86">
        <v>188</v>
      </c>
      <c r="T128" s="49"/>
      <c r="U128" s="49">
        <v>7</v>
      </c>
      <c r="V128" s="49"/>
      <c r="W128" s="49">
        <v>0</v>
      </c>
      <c r="X128" s="86">
        <v>297</v>
      </c>
      <c r="Y128" s="49">
        <v>24</v>
      </c>
      <c r="Z128" s="49">
        <v>0</v>
      </c>
      <c r="AA128" s="49">
        <v>0</v>
      </c>
      <c r="AB128" s="49">
        <v>0</v>
      </c>
      <c r="AC128" s="86">
        <v>0</v>
      </c>
      <c r="AD128" s="49">
        <v>0</v>
      </c>
      <c r="AE128" s="49">
        <v>0</v>
      </c>
      <c r="AF128" s="49">
        <v>0</v>
      </c>
      <c r="AG128" s="49">
        <v>0</v>
      </c>
      <c r="AH128" s="86">
        <v>0</v>
      </c>
      <c r="AI128" s="49">
        <v>0</v>
      </c>
      <c r="AJ128" s="49">
        <v>0</v>
      </c>
      <c r="AK128" s="49">
        <v>0</v>
      </c>
      <c r="AL128" s="49">
        <v>0</v>
      </c>
      <c r="AM128" s="139">
        <v>0</v>
      </c>
      <c r="AN128" s="19">
        <v>0</v>
      </c>
      <c r="AO128" s="19">
        <v>0</v>
      </c>
      <c r="AP128" s="19">
        <v>0</v>
      </c>
      <c r="AQ128" s="19">
        <v>0</v>
      </c>
      <c r="AR128" s="86">
        <v>0</v>
      </c>
      <c r="AS128" s="19">
        <v>0</v>
      </c>
      <c r="AT128" s="19">
        <v>0</v>
      </c>
      <c r="AU128" s="19">
        <v>0</v>
      </c>
      <c r="AV128" s="19">
        <v>0</v>
      </c>
      <c r="AW128" s="139">
        <v>0</v>
      </c>
      <c r="AX128" s="19">
        <v>0</v>
      </c>
      <c r="AY128" s="19">
        <v>0</v>
      </c>
      <c r="AZ128" s="19">
        <v>0</v>
      </c>
      <c r="BA128" s="19">
        <v>0</v>
      </c>
      <c r="BD128" s="2"/>
      <c r="BE128" s="2"/>
      <c r="BF128" s="2"/>
      <c r="BG128" s="2"/>
      <c r="BH128" s="2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</row>
    <row r="129" spans="1:81" ht="13.35" customHeight="1" x14ac:dyDescent="0.15">
      <c r="A129" s="45" t="s">
        <v>42</v>
      </c>
      <c r="B129" s="9"/>
      <c r="C129" s="9"/>
      <c r="D129" s="9"/>
      <c r="E129" s="9"/>
      <c r="F129" s="9"/>
      <c r="G129" s="9"/>
      <c r="H129" s="9"/>
      <c r="I129" s="58"/>
      <c r="J129" s="54"/>
      <c r="K129" s="54"/>
      <c r="L129" s="54"/>
      <c r="M129" s="9"/>
      <c r="N129" s="58"/>
      <c r="O129" s="54"/>
      <c r="P129" s="54"/>
      <c r="Q129" s="54"/>
      <c r="R129" s="54"/>
      <c r="S129" s="58"/>
      <c r="T129" s="54"/>
      <c r="U129" s="54"/>
      <c r="V129" s="54"/>
      <c r="W129" s="54"/>
      <c r="X129" s="58"/>
      <c r="Y129" s="54"/>
      <c r="Z129" s="54"/>
      <c r="AA129" s="54"/>
      <c r="AB129" s="54"/>
      <c r="AC129" s="58"/>
      <c r="AD129" s="54"/>
      <c r="AE129" s="54"/>
      <c r="AF129" s="54"/>
      <c r="AG129" s="54"/>
      <c r="AH129" s="58"/>
      <c r="AI129" s="54"/>
      <c r="AJ129" s="54"/>
      <c r="AK129" s="54"/>
      <c r="AL129" s="54"/>
      <c r="AM129" s="136"/>
      <c r="AN129" s="18"/>
      <c r="AO129" s="18"/>
      <c r="AP129" s="18"/>
      <c r="AQ129" s="18"/>
      <c r="AR129" s="58"/>
      <c r="AS129" s="18"/>
      <c r="AT129" s="18"/>
      <c r="AU129" s="18"/>
      <c r="AV129" s="18"/>
      <c r="AW129" s="136"/>
      <c r="AX129" s="18"/>
      <c r="AY129" s="18"/>
      <c r="AZ129" s="18"/>
      <c r="BA129" s="18"/>
      <c r="BD129" s="2"/>
      <c r="BE129" s="2"/>
      <c r="BF129" s="2"/>
      <c r="BG129" s="2"/>
      <c r="BH129" s="2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</row>
    <row r="130" spans="1:81" ht="13.35" customHeight="1" x14ac:dyDescent="0.15">
      <c r="A130" s="83" t="s">
        <v>44</v>
      </c>
      <c r="E130" s="2"/>
      <c r="G130" s="2"/>
      <c r="I130" s="106"/>
      <c r="J130" s="87"/>
      <c r="K130" s="87"/>
      <c r="L130" s="87"/>
      <c r="N130" s="106"/>
      <c r="O130" s="87"/>
      <c r="P130" s="87"/>
      <c r="Q130" s="87"/>
      <c r="R130" s="87"/>
      <c r="S130" s="106"/>
      <c r="T130" s="87"/>
      <c r="U130" s="87"/>
      <c r="V130" s="87"/>
      <c r="W130" s="87"/>
      <c r="X130" s="106"/>
      <c r="Y130" s="87"/>
      <c r="Z130" s="87"/>
      <c r="AA130" s="87"/>
      <c r="AB130" s="87"/>
      <c r="AC130" s="106"/>
      <c r="AD130" s="87"/>
      <c r="AE130" s="87"/>
      <c r="AF130" s="87"/>
      <c r="AG130" s="87"/>
      <c r="AH130" s="106"/>
      <c r="AI130" s="87"/>
      <c r="AJ130" s="87"/>
      <c r="AK130" s="87"/>
      <c r="AL130" s="87"/>
      <c r="AM130" s="138"/>
      <c r="AN130" s="107"/>
      <c r="AO130" s="107"/>
      <c r="AP130" s="107"/>
      <c r="AQ130" s="107"/>
      <c r="AR130" s="106"/>
      <c r="AS130" s="107"/>
      <c r="AT130" s="107"/>
      <c r="AU130" s="107"/>
      <c r="AV130" s="107"/>
      <c r="AW130" s="138"/>
      <c r="AX130" s="107"/>
      <c r="AY130" s="107"/>
      <c r="AZ130" s="107"/>
      <c r="BA130" s="107"/>
      <c r="BD130" s="2"/>
      <c r="BE130" s="2"/>
      <c r="BF130" s="2"/>
      <c r="BG130" s="2"/>
      <c r="BH130" s="2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</row>
    <row r="131" spans="1:81" ht="13.35" customHeight="1" x14ac:dyDescent="0.15">
      <c r="A131" s="55" t="s">
        <v>45</v>
      </c>
      <c r="B131" s="11"/>
      <c r="C131" s="11"/>
      <c r="D131" s="11"/>
      <c r="E131" s="11"/>
      <c r="F131" s="11"/>
      <c r="G131" s="11"/>
      <c r="H131" s="11"/>
      <c r="I131" s="86"/>
      <c r="J131" s="49"/>
      <c r="K131" s="49"/>
      <c r="L131" s="49"/>
      <c r="M131" s="11"/>
      <c r="N131" s="86"/>
      <c r="O131" s="49"/>
      <c r="P131" s="49"/>
      <c r="Q131" s="49"/>
      <c r="R131" s="49"/>
      <c r="S131" s="86"/>
      <c r="T131" s="49"/>
      <c r="U131" s="49"/>
      <c r="V131" s="49"/>
      <c r="W131" s="49">
        <v>0</v>
      </c>
      <c r="X131" s="86">
        <v>12</v>
      </c>
      <c r="Y131" s="49">
        <v>12</v>
      </c>
      <c r="Z131" s="49">
        <v>0</v>
      </c>
      <c r="AA131" s="49">
        <v>0</v>
      </c>
      <c r="AB131" s="49">
        <v>0</v>
      </c>
      <c r="AC131" s="86">
        <v>0</v>
      </c>
      <c r="AD131" s="49">
        <v>0</v>
      </c>
      <c r="AE131" s="49">
        <v>0</v>
      </c>
      <c r="AF131" s="49">
        <v>0</v>
      </c>
      <c r="AG131" s="49">
        <v>0</v>
      </c>
      <c r="AH131" s="86">
        <v>0</v>
      </c>
      <c r="AI131" s="49">
        <v>0</v>
      </c>
      <c r="AJ131" s="49">
        <v>0</v>
      </c>
      <c r="AK131" s="49">
        <v>0</v>
      </c>
      <c r="AL131" s="49">
        <v>0</v>
      </c>
      <c r="AM131" s="139">
        <v>0</v>
      </c>
      <c r="AN131" s="19">
        <v>0</v>
      </c>
      <c r="AO131" s="19">
        <v>0</v>
      </c>
      <c r="AP131" s="19">
        <v>0</v>
      </c>
      <c r="AQ131" s="19">
        <v>0</v>
      </c>
      <c r="AR131" s="86">
        <v>0</v>
      </c>
      <c r="AS131" s="19">
        <v>0</v>
      </c>
      <c r="AT131" s="19">
        <v>0</v>
      </c>
      <c r="AU131" s="19">
        <v>0</v>
      </c>
      <c r="AV131" s="19">
        <v>0</v>
      </c>
      <c r="AW131" s="139">
        <v>0</v>
      </c>
      <c r="AX131" s="19">
        <v>0</v>
      </c>
      <c r="AY131" s="19">
        <v>0</v>
      </c>
      <c r="AZ131" s="19">
        <v>0</v>
      </c>
      <c r="BA131" s="19">
        <v>0</v>
      </c>
      <c r="BD131" s="2"/>
      <c r="BE131" s="2"/>
      <c r="BF131" s="2"/>
      <c r="BG131" s="2"/>
      <c r="BH131" s="2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</row>
    <row r="132" spans="1:81" ht="13.35" customHeight="1" x14ac:dyDescent="0.15">
      <c r="A132" s="45" t="s">
        <v>42</v>
      </c>
      <c r="B132" s="9"/>
      <c r="C132" s="9"/>
      <c r="D132" s="9"/>
      <c r="E132" s="9"/>
      <c r="F132" s="9"/>
      <c r="G132" s="9"/>
      <c r="H132" s="9"/>
      <c r="I132" s="58"/>
      <c r="J132" s="54"/>
      <c r="K132" s="54"/>
      <c r="L132" s="54"/>
      <c r="M132" s="9"/>
      <c r="N132" s="58"/>
      <c r="O132" s="54"/>
      <c r="P132" s="54"/>
      <c r="Q132" s="54"/>
      <c r="R132" s="54"/>
      <c r="S132" s="58"/>
      <c r="T132" s="54"/>
      <c r="U132" s="54"/>
      <c r="V132" s="54"/>
      <c r="W132" s="54"/>
      <c r="X132" s="58"/>
      <c r="Y132" s="54"/>
      <c r="Z132" s="54"/>
      <c r="AA132" s="54"/>
      <c r="AB132" s="54"/>
      <c r="AC132" s="58"/>
      <c r="AD132" s="54"/>
      <c r="AE132" s="54"/>
      <c r="AF132" s="54"/>
      <c r="AG132" s="54"/>
      <c r="AH132" s="58"/>
      <c r="AI132" s="54"/>
      <c r="AJ132" s="54"/>
      <c r="AK132" s="54"/>
      <c r="AL132" s="54"/>
      <c r="AM132" s="136"/>
      <c r="AN132" s="18"/>
      <c r="AO132" s="18"/>
      <c r="AP132" s="18"/>
      <c r="AQ132" s="18"/>
      <c r="AR132" s="58"/>
      <c r="AS132" s="18"/>
      <c r="AT132" s="18"/>
      <c r="AU132" s="18"/>
      <c r="AV132" s="18"/>
      <c r="AW132" s="136"/>
      <c r="AX132" s="18"/>
      <c r="AY132" s="18"/>
      <c r="AZ132" s="18"/>
      <c r="BA132" s="18"/>
      <c r="BD132" s="2"/>
      <c r="BE132" s="2"/>
      <c r="BF132" s="2"/>
      <c r="BG132" s="2"/>
      <c r="BH132" s="2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</row>
    <row r="133" spans="1:81" ht="9.9499999999999993" customHeight="1" x14ac:dyDescent="0.15">
      <c r="A133" s="83" t="s">
        <v>44</v>
      </c>
      <c r="E133" s="2"/>
      <c r="G133" s="2"/>
      <c r="I133" s="106"/>
      <c r="J133" s="87"/>
      <c r="K133" s="87"/>
      <c r="L133" s="87"/>
      <c r="N133" s="106"/>
      <c r="O133" s="87"/>
      <c r="P133" s="87"/>
      <c r="Q133" s="87"/>
      <c r="R133" s="87"/>
      <c r="S133" s="106"/>
      <c r="T133" s="87"/>
      <c r="U133" s="87"/>
      <c r="V133" s="87"/>
      <c r="W133" s="87"/>
      <c r="X133" s="106"/>
      <c r="Y133" s="87"/>
      <c r="Z133" s="87"/>
      <c r="AA133" s="87"/>
      <c r="AB133" s="87"/>
      <c r="AC133" s="106"/>
      <c r="AD133" s="87"/>
      <c r="AE133" s="87"/>
      <c r="AF133" s="87"/>
      <c r="AG133" s="87"/>
      <c r="AH133" s="106"/>
      <c r="AI133" s="87"/>
      <c r="AJ133" s="87"/>
      <c r="AK133" s="87"/>
      <c r="AL133" s="87"/>
      <c r="AM133" s="138"/>
      <c r="AN133" s="107"/>
      <c r="AO133" s="107"/>
      <c r="AP133" s="107"/>
      <c r="AQ133" s="107"/>
      <c r="AR133" s="106"/>
      <c r="AS133" s="107"/>
      <c r="AT133" s="107"/>
      <c r="AU133" s="107"/>
      <c r="AV133" s="107"/>
      <c r="AW133" s="138"/>
      <c r="AX133" s="107"/>
      <c r="AY133" s="107"/>
      <c r="AZ133" s="107"/>
      <c r="BA133" s="107"/>
      <c r="BD133" s="2"/>
      <c r="BE133" s="2"/>
      <c r="BF133" s="2"/>
      <c r="BG133" s="2"/>
      <c r="BH133" s="2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</row>
    <row r="134" spans="1:81" ht="9.9499999999999993" customHeight="1" x14ac:dyDescent="0.15">
      <c r="A134" s="55" t="s">
        <v>45</v>
      </c>
      <c r="B134" s="11"/>
      <c r="C134" s="11"/>
      <c r="D134" s="11"/>
      <c r="E134" s="11"/>
      <c r="F134" s="11"/>
      <c r="G134" s="11"/>
      <c r="H134" s="11"/>
      <c r="I134" s="86"/>
      <c r="J134" s="49"/>
      <c r="K134" s="49"/>
      <c r="L134" s="49"/>
      <c r="M134" s="11"/>
      <c r="N134" s="86"/>
      <c r="O134" s="49"/>
      <c r="P134" s="49"/>
      <c r="Q134" s="49"/>
      <c r="R134" s="49"/>
      <c r="S134" s="86"/>
      <c r="T134" s="49"/>
      <c r="U134" s="49"/>
      <c r="V134" s="49"/>
      <c r="W134" s="49"/>
      <c r="X134" s="86">
        <v>48</v>
      </c>
      <c r="Y134" s="49">
        <v>48</v>
      </c>
      <c r="Z134" s="49">
        <v>0</v>
      </c>
      <c r="AA134" s="49">
        <v>0</v>
      </c>
      <c r="AB134" s="49">
        <v>0</v>
      </c>
      <c r="AC134" s="86">
        <v>0</v>
      </c>
      <c r="AD134" s="49">
        <v>0</v>
      </c>
      <c r="AE134" s="49">
        <v>0</v>
      </c>
      <c r="AF134" s="49">
        <v>0</v>
      </c>
      <c r="AG134" s="49">
        <v>0</v>
      </c>
      <c r="AH134" s="86">
        <v>0</v>
      </c>
      <c r="AI134" s="49">
        <v>0</v>
      </c>
      <c r="AJ134" s="49">
        <v>0</v>
      </c>
      <c r="AK134" s="49">
        <v>0</v>
      </c>
      <c r="AL134" s="49">
        <v>0</v>
      </c>
      <c r="AM134" s="139">
        <v>0</v>
      </c>
      <c r="AN134" s="19">
        <v>0</v>
      </c>
      <c r="AO134" s="19">
        <v>0</v>
      </c>
      <c r="AP134" s="19">
        <v>0</v>
      </c>
      <c r="AQ134" s="19">
        <v>0</v>
      </c>
      <c r="AR134" s="86">
        <v>0</v>
      </c>
      <c r="AS134" s="19">
        <v>0</v>
      </c>
      <c r="AT134" s="19">
        <v>0</v>
      </c>
      <c r="AU134" s="19">
        <v>0</v>
      </c>
      <c r="AV134" s="19">
        <v>0</v>
      </c>
      <c r="AW134" s="139">
        <v>0</v>
      </c>
      <c r="AX134" s="19">
        <v>0</v>
      </c>
      <c r="AY134" s="19">
        <v>0</v>
      </c>
      <c r="AZ134" s="19">
        <v>0</v>
      </c>
      <c r="BA134" s="19">
        <v>0</v>
      </c>
      <c r="BD134" s="2"/>
      <c r="BE134" s="2"/>
      <c r="BF134" s="2"/>
      <c r="BG134" s="2"/>
      <c r="BH134" s="2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</row>
    <row r="135" spans="1:81" ht="13.35" customHeight="1" x14ac:dyDescent="0.15">
      <c r="A135" s="45" t="s">
        <v>46</v>
      </c>
      <c r="B135" s="9"/>
      <c r="C135" s="9"/>
      <c r="D135" s="9"/>
      <c r="E135" s="9"/>
      <c r="F135" s="9"/>
      <c r="G135" s="9"/>
      <c r="H135" s="9"/>
      <c r="I135" s="58"/>
      <c r="J135" s="54"/>
      <c r="K135" s="54"/>
      <c r="L135" s="54"/>
      <c r="M135" s="9"/>
      <c r="N135" s="58"/>
      <c r="O135" s="54"/>
      <c r="P135" s="54"/>
      <c r="Q135" s="54"/>
      <c r="R135" s="54"/>
      <c r="S135" s="58"/>
      <c r="T135" s="54"/>
      <c r="U135" s="54"/>
      <c r="V135" s="54"/>
      <c r="W135" s="54"/>
      <c r="X135" s="58"/>
      <c r="Y135" s="54"/>
      <c r="Z135" s="54"/>
      <c r="AA135" s="54"/>
      <c r="AB135" s="54"/>
      <c r="AC135" s="58"/>
      <c r="AD135" s="54"/>
      <c r="AE135" s="54"/>
      <c r="AF135" s="54"/>
      <c r="AG135" s="54"/>
      <c r="AH135" s="58"/>
      <c r="AI135" s="54"/>
      <c r="AJ135" s="54"/>
      <c r="AK135" s="54"/>
      <c r="AL135" s="54"/>
      <c r="AM135" s="136"/>
      <c r="AN135" s="18"/>
      <c r="AO135" s="18"/>
      <c r="AP135" s="18"/>
      <c r="AQ135" s="18"/>
      <c r="AR135" s="58"/>
      <c r="AS135" s="18"/>
      <c r="AT135" s="18"/>
      <c r="AU135" s="18"/>
      <c r="AV135" s="18"/>
      <c r="AW135" s="136"/>
      <c r="AX135" s="18"/>
      <c r="AY135" s="18"/>
      <c r="AZ135" s="18"/>
      <c r="BA135" s="18"/>
      <c r="BD135" s="2"/>
      <c r="BE135" s="2"/>
      <c r="BF135" s="2"/>
      <c r="BG135" s="2"/>
      <c r="BH135" s="2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</row>
    <row r="136" spans="1:81" ht="9.9499999999999993" customHeight="1" x14ac:dyDescent="0.15">
      <c r="A136" s="55" t="s">
        <v>45</v>
      </c>
      <c r="B136" s="11"/>
      <c r="C136" s="11"/>
      <c r="D136" s="11"/>
      <c r="E136" s="11"/>
      <c r="F136" s="11"/>
      <c r="G136" s="11"/>
      <c r="H136" s="11"/>
      <c r="I136" s="86">
        <v>365</v>
      </c>
      <c r="J136" s="49">
        <v>92</v>
      </c>
      <c r="K136" s="49">
        <v>92</v>
      </c>
      <c r="L136" s="49">
        <v>91</v>
      </c>
      <c r="M136" s="11">
        <v>92</v>
      </c>
      <c r="N136" s="86">
        <v>365</v>
      </c>
      <c r="O136" s="49">
        <v>92</v>
      </c>
      <c r="P136" s="49">
        <v>92</v>
      </c>
      <c r="Q136" s="49">
        <v>91</v>
      </c>
      <c r="R136" s="49">
        <v>90</v>
      </c>
      <c r="S136" s="86">
        <v>365</v>
      </c>
      <c r="T136" s="49">
        <v>92</v>
      </c>
      <c r="U136" s="49">
        <v>92</v>
      </c>
      <c r="V136" s="49">
        <v>91</v>
      </c>
      <c r="W136" s="49">
        <v>90</v>
      </c>
      <c r="X136" s="86">
        <v>365</v>
      </c>
      <c r="Y136" s="49">
        <v>92</v>
      </c>
      <c r="Z136" s="49">
        <v>92</v>
      </c>
      <c r="AA136" s="49">
        <v>91</v>
      </c>
      <c r="AB136" s="49">
        <v>90</v>
      </c>
      <c r="AC136" s="86">
        <v>365</v>
      </c>
      <c r="AD136" s="49">
        <v>92</v>
      </c>
      <c r="AE136" s="49">
        <v>92</v>
      </c>
      <c r="AF136" s="49">
        <v>91</v>
      </c>
      <c r="AG136" s="49">
        <v>90</v>
      </c>
      <c r="AH136" s="86">
        <v>366</v>
      </c>
      <c r="AI136" s="49">
        <v>92</v>
      </c>
      <c r="AJ136" s="49">
        <v>92</v>
      </c>
      <c r="AK136" s="49">
        <v>91</v>
      </c>
      <c r="AL136" s="49">
        <v>91</v>
      </c>
      <c r="AM136" s="139">
        <v>365</v>
      </c>
      <c r="AN136" s="19">
        <v>92</v>
      </c>
      <c r="AO136" s="19">
        <v>92</v>
      </c>
      <c r="AP136" s="19">
        <v>91</v>
      </c>
      <c r="AQ136" s="19">
        <v>90</v>
      </c>
      <c r="AR136" s="86">
        <v>365</v>
      </c>
      <c r="AS136" s="19">
        <v>92</v>
      </c>
      <c r="AT136" s="19">
        <v>92</v>
      </c>
      <c r="AU136" s="19">
        <v>91</v>
      </c>
      <c r="AV136" s="19">
        <v>90</v>
      </c>
      <c r="AW136" s="139">
        <v>365</v>
      </c>
      <c r="AX136" s="19">
        <v>92</v>
      </c>
      <c r="AY136" s="19">
        <v>92</v>
      </c>
      <c r="AZ136" s="19">
        <v>91</v>
      </c>
      <c r="BA136" s="19">
        <v>90</v>
      </c>
      <c r="BD136" s="2"/>
      <c r="BE136" s="2"/>
      <c r="BF136" s="2"/>
      <c r="BG136" s="2"/>
      <c r="BH136" s="2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</row>
    <row r="137" spans="1:81" ht="13.35" customHeight="1" x14ac:dyDescent="0.15">
      <c r="A137" s="44" t="s">
        <v>27</v>
      </c>
      <c r="B137" s="14"/>
      <c r="C137" s="14"/>
      <c r="D137" s="14"/>
      <c r="E137" s="14"/>
      <c r="F137" s="14"/>
      <c r="G137" s="14"/>
      <c r="H137" s="14"/>
      <c r="I137" s="145">
        <v>56049728</v>
      </c>
      <c r="J137" s="105">
        <v>55983372</v>
      </c>
      <c r="K137" s="105">
        <v>55983372</v>
      </c>
      <c r="L137" s="105">
        <v>56111064.307692304</v>
      </c>
      <c r="M137" s="105">
        <v>56323372</v>
      </c>
      <c r="N137" s="145">
        <v>56323372</v>
      </c>
      <c r="O137" s="105">
        <v>56323372</v>
      </c>
      <c r="P137" s="105">
        <v>56323372</v>
      </c>
      <c r="Q137" s="105">
        <v>56323372</v>
      </c>
      <c r="R137" s="105">
        <v>56323372</v>
      </c>
      <c r="S137" s="145">
        <v>56338824</v>
      </c>
      <c r="T137" s="105">
        <v>56323372</v>
      </c>
      <c r="U137" s="105">
        <v>56325655</v>
      </c>
      <c r="V137" s="105">
        <v>56353372</v>
      </c>
      <c r="W137" s="105">
        <v>56353372</v>
      </c>
      <c r="X137" s="145">
        <v>39718604</v>
      </c>
      <c r="Y137" s="105">
        <v>51045485</v>
      </c>
      <c r="Z137" s="105">
        <v>35901487</v>
      </c>
      <c r="AA137" s="105">
        <v>35901487</v>
      </c>
      <c r="AB137" s="105">
        <v>35901487</v>
      </c>
      <c r="AC137" s="145">
        <v>35901487</v>
      </c>
      <c r="AD137" s="105">
        <v>35901487</v>
      </c>
      <c r="AE137" s="105">
        <v>35901487</v>
      </c>
      <c r="AF137" s="105">
        <v>35901487</v>
      </c>
      <c r="AG137" s="105">
        <v>35901487</v>
      </c>
      <c r="AH137" s="145">
        <v>35901487</v>
      </c>
      <c r="AI137" s="105">
        <v>35901487</v>
      </c>
      <c r="AJ137" s="105">
        <v>35901487</v>
      </c>
      <c r="AK137" s="105">
        <v>35901487</v>
      </c>
      <c r="AL137" s="105">
        <v>35901487</v>
      </c>
      <c r="AM137" s="145">
        <v>35901487</v>
      </c>
      <c r="AN137" s="105">
        <v>35901487</v>
      </c>
      <c r="AO137" s="105">
        <v>35901487</v>
      </c>
      <c r="AP137" s="105">
        <v>35901487</v>
      </c>
      <c r="AQ137" s="105">
        <v>35901487</v>
      </c>
      <c r="AR137" s="140">
        <v>35901487</v>
      </c>
      <c r="AS137" s="105">
        <v>35901487</v>
      </c>
      <c r="AT137" s="105">
        <v>35901487</v>
      </c>
      <c r="AU137" s="105">
        <v>35901487</v>
      </c>
      <c r="AV137" s="105">
        <v>35901487</v>
      </c>
      <c r="AW137" s="140">
        <v>35901487</v>
      </c>
      <c r="AX137" s="105">
        <v>35901487</v>
      </c>
      <c r="AY137" s="105">
        <v>35901487</v>
      </c>
      <c r="AZ137" s="105">
        <v>35901487</v>
      </c>
      <c r="BA137" s="105">
        <v>35901487</v>
      </c>
      <c r="BD137" s="2"/>
      <c r="BE137" s="2"/>
      <c r="BF137" s="2"/>
      <c r="BG137" s="2"/>
      <c r="BH137" s="2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</row>
    <row r="138" spans="1:81" ht="13.35" customHeight="1" x14ac:dyDescent="0.15">
      <c r="A138" s="2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D138" s="2"/>
      <c r="BE138" s="2"/>
      <c r="BF138" s="2"/>
      <c r="BG138" s="2"/>
      <c r="BH138" s="2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</row>
    <row r="139" spans="1:81" ht="13.35" customHeight="1" x14ac:dyDescent="0.15">
      <c r="A139" s="23"/>
      <c r="B139" s="6"/>
      <c r="C139" s="6"/>
      <c r="D139" s="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BD139" s="2"/>
      <c r="BE139" s="2"/>
      <c r="BF139" s="2"/>
      <c r="BG139" s="2"/>
      <c r="BH139" s="2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</row>
    <row r="140" spans="1:81" ht="13.35" customHeight="1" x14ac:dyDescent="0.15">
      <c r="A140" s="62" t="s">
        <v>36</v>
      </c>
      <c r="B140" s="63"/>
      <c r="C140" s="63"/>
      <c r="D140" s="63"/>
      <c r="E140" s="63"/>
      <c r="F140" s="63"/>
      <c r="G140" s="63"/>
      <c r="H140" s="63"/>
      <c r="I140" s="69"/>
      <c r="J140" s="167">
        <v>2021</v>
      </c>
      <c r="K140" s="167"/>
      <c r="L140" s="167"/>
      <c r="M140" s="167"/>
      <c r="N140" s="69"/>
      <c r="O140" s="167">
        <v>2020</v>
      </c>
      <c r="P140" s="167"/>
      <c r="Q140" s="167"/>
      <c r="R140" s="167"/>
      <c r="S140" s="69"/>
      <c r="T140" s="167">
        <v>2019</v>
      </c>
      <c r="U140" s="167"/>
      <c r="V140" s="167"/>
      <c r="W140" s="167"/>
      <c r="X140" s="69"/>
      <c r="Y140" s="167">
        <v>2018</v>
      </c>
      <c r="Z140" s="167"/>
      <c r="AA140" s="167"/>
      <c r="AB140" s="167"/>
      <c r="AC140" s="69"/>
      <c r="AD140" s="167">
        <v>2017</v>
      </c>
      <c r="AE140" s="167"/>
      <c r="AF140" s="167"/>
      <c r="AG140" s="167"/>
      <c r="AH140" s="167">
        <v>2016</v>
      </c>
      <c r="AI140" s="167"/>
      <c r="AJ140" s="167"/>
      <c r="AK140" s="167"/>
      <c r="AL140" s="167"/>
      <c r="AM140" s="168">
        <v>2015</v>
      </c>
      <c r="AN140" s="168"/>
      <c r="AO140" s="168"/>
      <c r="AP140" s="168"/>
      <c r="AQ140" s="168"/>
      <c r="AR140" s="168">
        <v>2014</v>
      </c>
      <c r="AS140" s="168"/>
      <c r="AT140" s="168"/>
      <c r="AU140" s="168"/>
      <c r="AV140" s="168"/>
      <c r="AW140" s="168">
        <v>2013</v>
      </c>
      <c r="AX140" s="168"/>
      <c r="AY140" s="168"/>
      <c r="AZ140" s="168"/>
      <c r="BA140" s="168"/>
      <c r="BD140" s="2"/>
      <c r="BE140" s="2"/>
      <c r="BF140" s="2"/>
      <c r="BG140" s="2"/>
      <c r="BH140" s="2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</row>
    <row r="141" spans="1:81" ht="13.35" customHeight="1" x14ac:dyDescent="0.15">
      <c r="A141" s="64" t="s">
        <v>7</v>
      </c>
      <c r="B141" s="65"/>
      <c r="C141" s="65"/>
      <c r="D141" s="65"/>
      <c r="E141" s="65"/>
      <c r="F141" s="65"/>
      <c r="G141" s="65"/>
      <c r="H141" s="65"/>
      <c r="I141" s="72" t="s">
        <v>0</v>
      </c>
      <c r="J141" s="73" t="s">
        <v>8</v>
      </c>
      <c r="K141" s="73" t="s">
        <v>9</v>
      </c>
      <c r="L141" s="73" t="s">
        <v>10</v>
      </c>
      <c r="M141" s="73" t="s">
        <v>11</v>
      </c>
      <c r="N141" s="72" t="s">
        <v>0</v>
      </c>
      <c r="O141" s="73" t="s">
        <v>8</v>
      </c>
      <c r="P141" s="73" t="s">
        <v>9</v>
      </c>
      <c r="Q141" s="73" t="s">
        <v>10</v>
      </c>
      <c r="R141" s="73" t="s">
        <v>11</v>
      </c>
      <c r="S141" s="72" t="s">
        <v>0</v>
      </c>
      <c r="T141" s="73" t="s">
        <v>8</v>
      </c>
      <c r="U141" s="73" t="s">
        <v>9</v>
      </c>
      <c r="V141" s="73" t="s">
        <v>10</v>
      </c>
      <c r="W141" s="73" t="s">
        <v>11</v>
      </c>
      <c r="X141" s="72" t="s">
        <v>0</v>
      </c>
      <c r="Y141" s="73" t="s">
        <v>8</v>
      </c>
      <c r="Z141" s="73" t="s">
        <v>9</v>
      </c>
      <c r="AA141" s="73" t="s">
        <v>10</v>
      </c>
      <c r="AB141" s="73" t="s">
        <v>11</v>
      </c>
      <c r="AC141" s="72" t="s">
        <v>0</v>
      </c>
      <c r="AD141" s="73" t="s">
        <v>8</v>
      </c>
      <c r="AE141" s="73" t="s">
        <v>9</v>
      </c>
      <c r="AF141" s="73" t="s">
        <v>10</v>
      </c>
      <c r="AG141" s="73" t="s">
        <v>11</v>
      </c>
      <c r="AH141" s="73" t="s">
        <v>0</v>
      </c>
      <c r="AI141" s="73" t="s">
        <v>8</v>
      </c>
      <c r="AJ141" s="73" t="s">
        <v>9</v>
      </c>
      <c r="AK141" s="73" t="s">
        <v>10</v>
      </c>
      <c r="AL141" s="73" t="s">
        <v>11</v>
      </c>
      <c r="AM141" s="77" t="s">
        <v>0</v>
      </c>
      <c r="AN141" s="77" t="s">
        <v>8</v>
      </c>
      <c r="AO141" s="77" t="s">
        <v>9</v>
      </c>
      <c r="AP141" s="77" t="s">
        <v>10</v>
      </c>
      <c r="AQ141" s="77" t="s">
        <v>11</v>
      </c>
      <c r="AR141" s="77" t="s">
        <v>0</v>
      </c>
      <c r="AS141" s="77" t="s">
        <v>8</v>
      </c>
      <c r="AT141" s="77" t="s">
        <v>9</v>
      </c>
      <c r="AU141" s="77" t="s">
        <v>10</v>
      </c>
      <c r="AV141" s="77" t="s">
        <v>11</v>
      </c>
      <c r="AW141" s="77" t="s">
        <v>0</v>
      </c>
      <c r="AX141" s="77" t="s">
        <v>8</v>
      </c>
      <c r="AY141" s="77" t="s">
        <v>9</v>
      </c>
      <c r="AZ141" s="77" t="s">
        <v>10</v>
      </c>
      <c r="BA141" s="77" t="s">
        <v>11</v>
      </c>
      <c r="BD141" s="2"/>
      <c r="BE141" s="2"/>
      <c r="BF141" s="2"/>
      <c r="BG141" s="2"/>
      <c r="BH141" s="2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</row>
    <row r="142" spans="1:81" ht="13.35" customHeight="1" x14ac:dyDescent="0.15">
      <c r="A142" s="22" t="s">
        <v>84</v>
      </c>
      <c r="B142" s="12"/>
      <c r="C142" s="12"/>
      <c r="D142" s="12"/>
      <c r="E142" s="16"/>
      <c r="F142" s="16"/>
      <c r="G142" s="12"/>
      <c r="H142" s="94"/>
      <c r="I142" s="133">
        <v>2995</v>
      </c>
      <c r="J142" s="94">
        <v>2995</v>
      </c>
      <c r="K142" s="94">
        <v>3030</v>
      </c>
      <c r="L142" s="94">
        <v>3063</v>
      </c>
      <c r="M142" s="94">
        <v>3204</v>
      </c>
      <c r="N142" s="133">
        <v>2740</v>
      </c>
      <c r="O142" s="94">
        <v>2740</v>
      </c>
      <c r="P142" s="94">
        <v>3014.9</v>
      </c>
      <c r="Q142" s="94">
        <v>3226.48</v>
      </c>
      <c r="R142" s="94">
        <v>3435.694</v>
      </c>
      <c r="S142" s="133">
        <v>3326</v>
      </c>
      <c r="T142" s="94">
        <v>3326</v>
      </c>
      <c r="U142" s="94">
        <v>3603</v>
      </c>
      <c r="V142" s="94">
        <v>3706</v>
      </c>
      <c r="W142" s="94">
        <v>3802</v>
      </c>
      <c r="X142" s="133">
        <f>3232-3.897</f>
        <v>3228.1030000000001</v>
      </c>
      <c r="Y142" s="94">
        <f>Y145-Y144</f>
        <v>3228</v>
      </c>
      <c r="Z142" s="94">
        <f>Z145-Z144</f>
        <v>3479</v>
      </c>
      <c r="AA142" s="94">
        <f>AA145-AA144</f>
        <v>1379</v>
      </c>
      <c r="AB142" s="94">
        <f>AB145-AB144</f>
        <v>1413</v>
      </c>
      <c r="AC142" s="133">
        <v>1451</v>
      </c>
      <c r="AD142" s="94">
        <v>1451</v>
      </c>
      <c r="AE142" s="94">
        <v>1456</v>
      </c>
      <c r="AF142" s="94">
        <v>1523</v>
      </c>
      <c r="AG142" s="94">
        <v>1549</v>
      </c>
      <c r="AH142" s="133">
        <v>1334</v>
      </c>
      <c r="AI142" s="94">
        <v>1334</v>
      </c>
      <c r="AJ142" s="94">
        <v>1370</v>
      </c>
      <c r="AK142" s="94">
        <v>1404</v>
      </c>
      <c r="AL142" s="94">
        <v>1437</v>
      </c>
      <c r="AM142" s="133">
        <v>1466</v>
      </c>
      <c r="AN142" s="94">
        <v>1466</v>
      </c>
      <c r="AO142" s="94">
        <v>1501</v>
      </c>
      <c r="AP142" s="94">
        <v>1531</v>
      </c>
      <c r="AQ142" s="94">
        <v>1568</v>
      </c>
      <c r="AR142" s="133">
        <v>1397</v>
      </c>
      <c r="AS142" s="94">
        <v>1397</v>
      </c>
      <c r="AT142" s="95" t="s">
        <v>6</v>
      </c>
      <c r="AU142" s="95" t="s">
        <v>6</v>
      </c>
      <c r="AV142" s="95" t="s">
        <v>6</v>
      </c>
      <c r="AW142" s="133">
        <v>1660</v>
      </c>
      <c r="AX142" s="94">
        <v>1660</v>
      </c>
      <c r="AY142" s="95" t="s">
        <v>6</v>
      </c>
      <c r="AZ142" s="95" t="s">
        <v>6</v>
      </c>
      <c r="BA142" s="95" t="s">
        <v>6</v>
      </c>
      <c r="BD142" s="2"/>
      <c r="BE142" s="2"/>
      <c r="BF142" s="2"/>
      <c r="BG142" s="2"/>
      <c r="BH142" s="2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</row>
    <row r="143" spans="1:81" ht="13.35" customHeight="1" x14ac:dyDescent="0.15">
      <c r="A143" s="22" t="s">
        <v>100</v>
      </c>
      <c r="B143" s="12"/>
      <c r="C143" s="12"/>
      <c r="D143" s="12"/>
      <c r="E143" s="16"/>
      <c r="F143" s="16"/>
      <c r="G143" s="12"/>
      <c r="H143" s="94"/>
      <c r="I143" s="133">
        <v>1181</v>
      </c>
      <c r="J143" s="94">
        <v>1181</v>
      </c>
      <c r="K143" s="94">
        <v>1205</v>
      </c>
      <c r="L143" s="94">
        <v>-1192</v>
      </c>
      <c r="M143" s="94">
        <v>-1262</v>
      </c>
      <c r="N143" s="133">
        <v>1168</v>
      </c>
      <c r="O143" s="94">
        <v>1168</v>
      </c>
      <c r="P143" s="94">
        <v>1215</v>
      </c>
      <c r="Q143" s="94">
        <v>1134.1980000000001</v>
      </c>
      <c r="R143" s="94">
        <v>1220</v>
      </c>
      <c r="S143" s="133">
        <v>1323</v>
      </c>
      <c r="T143" s="94">
        <v>1323</v>
      </c>
      <c r="U143" s="94">
        <v>1357</v>
      </c>
      <c r="V143" s="94">
        <v>1439</v>
      </c>
      <c r="W143" s="94">
        <v>1449</v>
      </c>
      <c r="X143" s="133"/>
      <c r="Y143" s="94"/>
      <c r="Z143" s="94"/>
      <c r="AA143" s="94"/>
      <c r="AB143" s="94"/>
      <c r="AC143" s="133"/>
      <c r="AD143" s="94"/>
      <c r="AE143" s="94"/>
      <c r="AF143" s="94"/>
      <c r="AG143" s="94"/>
      <c r="AH143" s="133"/>
      <c r="AI143" s="94"/>
      <c r="AJ143" s="94"/>
      <c r="AK143" s="94"/>
      <c r="AL143" s="94"/>
      <c r="AM143" s="133"/>
      <c r="AN143" s="94"/>
      <c r="AO143" s="94"/>
      <c r="AP143" s="94"/>
      <c r="AQ143" s="94"/>
      <c r="AR143" s="133"/>
      <c r="AS143" s="94"/>
      <c r="AT143" s="95"/>
      <c r="AU143" s="95"/>
      <c r="AV143" s="95"/>
      <c r="AW143" s="133"/>
      <c r="AX143" s="94"/>
      <c r="AY143" s="95"/>
      <c r="AZ143" s="95"/>
      <c r="BA143" s="95"/>
      <c r="BD143" s="2"/>
      <c r="BE143" s="2"/>
      <c r="BF143" s="2"/>
      <c r="BG143" s="2"/>
      <c r="BH143" s="2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</row>
    <row r="144" spans="1:81" ht="13.35" customHeight="1" x14ac:dyDescent="0.15">
      <c r="A144" s="22" t="s">
        <v>83</v>
      </c>
      <c r="B144" s="12"/>
      <c r="C144" s="12"/>
      <c r="D144" s="12"/>
      <c r="E144" s="16"/>
      <c r="F144" s="16"/>
      <c r="G144" s="12"/>
      <c r="H144" s="94"/>
      <c r="I144" s="133">
        <v>1</v>
      </c>
      <c r="J144" s="94">
        <v>1</v>
      </c>
      <c r="K144" s="94">
        <v>0</v>
      </c>
      <c r="L144" s="94">
        <v>0.2</v>
      </c>
      <c r="M144" s="94">
        <v>3</v>
      </c>
      <c r="N144" s="133">
        <v>3</v>
      </c>
      <c r="O144" s="94">
        <v>3</v>
      </c>
      <c r="P144" s="94">
        <v>4</v>
      </c>
      <c r="Q144" s="94">
        <v>6</v>
      </c>
      <c r="R144" s="94">
        <v>5.8949999999999996</v>
      </c>
      <c r="S144" s="133">
        <v>6</v>
      </c>
      <c r="T144" s="94">
        <v>6</v>
      </c>
      <c r="U144" s="94">
        <v>5</v>
      </c>
      <c r="V144" s="94">
        <v>4</v>
      </c>
      <c r="W144" s="94">
        <v>4</v>
      </c>
      <c r="X144" s="133">
        <v>4</v>
      </c>
      <c r="Y144" s="94">
        <v>4</v>
      </c>
      <c r="Z144" s="94">
        <v>3</v>
      </c>
      <c r="AA144" s="94">
        <v>2</v>
      </c>
      <c r="AB144" s="94">
        <v>2</v>
      </c>
      <c r="AC144" s="133">
        <v>2</v>
      </c>
      <c r="AD144" s="94">
        <v>2</v>
      </c>
      <c r="AE144" s="94">
        <v>3</v>
      </c>
      <c r="AF144" s="94">
        <v>3</v>
      </c>
      <c r="AG144" s="94">
        <v>3</v>
      </c>
      <c r="AH144" s="133">
        <v>4</v>
      </c>
      <c r="AI144" s="94">
        <v>4</v>
      </c>
      <c r="AJ144" s="94">
        <v>3</v>
      </c>
      <c r="AK144" s="94">
        <v>3</v>
      </c>
      <c r="AL144" s="94">
        <v>3</v>
      </c>
      <c r="AM144" s="133">
        <v>4</v>
      </c>
      <c r="AN144" s="94">
        <v>4</v>
      </c>
      <c r="AO144" s="94">
        <v>9</v>
      </c>
      <c r="AP144" s="94">
        <v>9</v>
      </c>
      <c r="AQ144" s="94">
        <v>8</v>
      </c>
      <c r="AR144" s="133">
        <v>8</v>
      </c>
      <c r="AS144" s="94">
        <v>8</v>
      </c>
      <c r="AT144" s="95" t="s">
        <v>6</v>
      </c>
      <c r="AU144" s="95" t="s">
        <v>6</v>
      </c>
      <c r="AV144" s="95" t="s">
        <v>6</v>
      </c>
      <c r="AW144" s="133">
        <v>0</v>
      </c>
      <c r="AX144" s="94">
        <v>0</v>
      </c>
      <c r="AY144" s="95" t="s">
        <v>6</v>
      </c>
      <c r="AZ144" s="95" t="s">
        <v>6</v>
      </c>
      <c r="BA144" s="95" t="s">
        <v>6</v>
      </c>
      <c r="BD144" s="2"/>
      <c r="BE144" s="2"/>
      <c r="BF144" s="2"/>
      <c r="BG144" s="2"/>
      <c r="BH144" s="2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</row>
    <row r="145" spans="1:81" ht="13.35" customHeight="1" x14ac:dyDescent="0.15">
      <c r="A145" s="22" t="s">
        <v>85</v>
      </c>
      <c r="B145" s="12"/>
      <c r="C145" s="12"/>
      <c r="D145" s="12"/>
      <c r="E145" s="16"/>
      <c r="F145" s="16"/>
      <c r="G145" s="12"/>
      <c r="H145" s="94"/>
      <c r="I145" s="133">
        <v>4177</v>
      </c>
      <c r="J145" s="94">
        <v>4177</v>
      </c>
      <c r="K145" s="94">
        <f>SUM(K142:K144)</f>
        <v>4235</v>
      </c>
      <c r="L145" s="94">
        <v>4255</v>
      </c>
      <c r="M145" s="94">
        <v>4463</v>
      </c>
      <c r="N145" s="133">
        <v>3911</v>
      </c>
      <c r="O145" s="94">
        <v>3911</v>
      </c>
      <c r="P145" s="94">
        <v>4234.0259999999998</v>
      </c>
      <c r="Q145" s="94">
        <v>4367</v>
      </c>
      <c r="R145" s="94">
        <v>4662</v>
      </c>
      <c r="S145" s="133">
        <v>4655</v>
      </c>
      <c r="T145" s="94">
        <v>4655</v>
      </c>
      <c r="U145" s="94">
        <v>4965</v>
      </c>
      <c r="V145" s="94">
        <v>5149</v>
      </c>
      <c r="W145" s="94">
        <v>5256</v>
      </c>
      <c r="X145" s="133">
        <v>3232</v>
      </c>
      <c r="Y145" s="94">
        <v>3232</v>
      </c>
      <c r="Z145" s="94">
        <v>3482</v>
      </c>
      <c r="AA145" s="94">
        <v>1381</v>
      </c>
      <c r="AB145" s="94">
        <v>1415</v>
      </c>
      <c r="AC145" s="133">
        <v>1453</v>
      </c>
      <c r="AD145" s="94">
        <v>1453</v>
      </c>
      <c r="AE145" s="94">
        <v>1459</v>
      </c>
      <c r="AF145" s="94">
        <v>1526</v>
      </c>
      <c r="AG145" s="94">
        <v>1553</v>
      </c>
      <c r="AH145" s="133">
        <v>1338</v>
      </c>
      <c r="AI145" s="94">
        <v>1338</v>
      </c>
      <c r="AJ145" s="94">
        <v>1373</v>
      </c>
      <c r="AK145" s="94">
        <v>1407</v>
      </c>
      <c r="AL145" s="94">
        <v>1440</v>
      </c>
      <c r="AM145" s="133">
        <v>1469</v>
      </c>
      <c r="AN145" s="94">
        <v>1469</v>
      </c>
      <c r="AO145" s="94">
        <v>1510</v>
      </c>
      <c r="AP145" s="94">
        <v>1540</v>
      </c>
      <c r="AQ145" s="94">
        <v>1576</v>
      </c>
      <c r="AR145" s="133">
        <v>1404</v>
      </c>
      <c r="AS145" s="94">
        <v>1404</v>
      </c>
      <c r="AT145" s="95" t="s">
        <v>6</v>
      </c>
      <c r="AU145" s="95" t="s">
        <v>6</v>
      </c>
      <c r="AV145" s="95" t="s">
        <v>6</v>
      </c>
      <c r="AW145" s="133">
        <v>1660</v>
      </c>
      <c r="AX145" s="94">
        <v>1660</v>
      </c>
      <c r="AY145" s="95" t="s">
        <v>6</v>
      </c>
      <c r="AZ145" s="95" t="s">
        <v>6</v>
      </c>
      <c r="BA145" s="95" t="s">
        <v>6</v>
      </c>
      <c r="BD145" s="2"/>
      <c r="BE145" s="2"/>
      <c r="BF145" s="2"/>
      <c r="BG145" s="2"/>
      <c r="BH145" s="2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</row>
    <row r="146" spans="1:81" ht="9.9499999999999993" customHeight="1" x14ac:dyDescent="0.15">
      <c r="A146" s="56" t="s">
        <v>59</v>
      </c>
      <c r="B146" s="9"/>
      <c r="C146" s="9"/>
      <c r="D146" s="9"/>
      <c r="E146" s="51"/>
      <c r="F146" s="51"/>
      <c r="G146" s="9"/>
      <c r="H146" s="54"/>
      <c r="I146" s="136"/>
      <c r="J146" s="54"/>
      <c r="K146" s="54"/>
      <c r="L146" s="54"/>
      <c r="M146" s="54"/>
      <c r="N146" s="136"/>
      <c r="O146" s="54"/>
      <c r="P146" s="54"/>
      <c r="Q146" s="54"/>
      <c r="R146" s="54"/>
      <c r="S146" s="136"/>
      <c r="T146" s="54"/>
      <c r="U146" s="54"/>
      <c r="V146" s="54"/>
      <c r="W146" s="54"/>
      <c r="X146" s="136"/>
      <c r="Y146" s="54"/>
      <c r="Z146" s="54"/>
      <c r="AA146" s="54"/>
      <c r="AB146" s="54"/>
      <c r="AC146" s="136"/>
      <c r="AD146" s="54"/>
      <c r="AE146" s="54"/>
      <c r="AF146" s="54"/>
      <c r="AG146" s="54"/>
      <c r="AH146" s="136"/>
      <c r="AI146" s="54"/>
      <c r="AJ146" s="54"/>
      <c r="AK146" s="54"/>
      <c r="AL146" s="54"/>
      <c r="AM146" s="136"/>
      <c r="AN146" s="54"/>
      <c r="AO146" s="54"/>
      <c r="AP146" s="54"/>
      <c r="AQ146" s="54"/>
      <c r="AR146" s="136"/>
      <c r="AS146" s="54"/>
      <c r="AT146" s="109"/>
      <c r="AU146" s="109"/>
      <c r="AV146" s="109"/>
      <c r="AW146" s="136"/>
      <c r="AX146" s="54"/>
      <c r="AY146" s="109"/>
      <c r="AZ146" s="109"/>
      <c r="BA146" s="109"/>
      <c r="BD146" s="2"/>
      <c r="BE146" s="2"/>
      <c r="BF146" s="2"/>
      <c r="BG146" s="2"/>
      <c r="BH146" s="2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</row>
    <row r="147" spans="1:81" ht="9.9499999999999993" customHeight="1" x14ac:dyDescent="0.15">
      <c r="A147" s="46" t="s">
        <v>50</v>
      </c>
      <c r="B147" s="11"/>
      <c r="C147" s="11"/>
      <c r="D147" s="11"/>
      <c r="E147" s="47"/>
      <c r="F147" s="47"/>
      <c r="G147" s="11"/>
      <c r="H147" s="49"/>
      <c r="I147" s="139">
        <v>-1219</v>
      </c>
      <c r="J147" s="49">
        <v>-1219</v>
      </c>
      <c r="K147" s="49">
        <v>-1232</v>
      </c>
      <c r="L147" s="49">
        <v>-1217</v>
      </c>
      <c r="M147" s="49">
        <v>-1303</v>
      </c>
      <c r="N147" s="139">
        <v>-1202</v>
      </c>
      <c r="O147" s="49">
        <v>-1202</v>
      </c>
      <c r="P147" s="49">
        <v>-1251.7839999999999</v>
      </c>
      <c r="Q147" s="49">
        <v>-1156</v>
      </c>
      <c r="R147" s="49">
        <v>-1242</v>
      </c>
      <c r="S147" s="139">
        <v>-1339</v>
      </c>
      <c r="T147" s="49">
        <v>-1339</v>
      </c>
      <c r="U147" s="49">
        <v>-1375</v>
      </c>
      <c r="V147" s="49">
        <v>-1455</v>
      </c>
      <c r="W147" s="49">
        <v>-1463</v>
      </c>
      <c r="X147" s="139">
        <v>-7</v>
      </c>
      <c r="Y147" s="49">
        <v>-7</v>
      </c>
      <c r="Z147" s="49">
        <v>-4</v>
      </c>
      <c r="AA147" s="49">
        <v>-3</v>
      </c>
      <c r="AB147" s="49">
        <v>-3</v>
      </c>
      <c r="AC147" s="139">
        <v>-7</v>
      </c>
      <c r="AD147" s="49">
        <v>-7</v>
      </c>
      <c r="AE147" s="49">
        <v>-9</v>
      </c>
      <c r="AF147" s="49">
        <v>-10</v>
      </c>
      <c r="AG147" s="49">
        <v>-10</v>
      </c>
      <c r="AH147" s="139">
        <v>-11</v>
      </c>
      <c r="AI147" s="49">
        <v>-11</v>
      </c>
      <c r="AJ147" s="49">
        <v>-13</v>
      </c>
      <c r="AK147" s="49">
        <v>-13</v>
      </c>
      <c r="AL147" s="49">
        <v>-11</v>
      </c>
      <c r="AM147" s="139">
        <v>-7</v>
      </c>
      <c r="AN147" s="49">
        <v>-7</v>
      </c>
      <c r="AO147" s="49">
        <v>-14</v>
      </c>
      <c r="AP147" s="49">
        <v>-10</v>
      </c>
      <c r="AQ147" s="49">
        <v>-12</v>
      </c>
      <c r="AR147" s="139">
        <v>-8</v>
      </c>
      <c r="AS147" s="49">
        <v>-8</v>
      </c>
      <c r="AT147" s="118" t="s">
        <v>6</v>
      </c>
      <c r="AU147" s="118" t="s">
        <v>6</v>
      </c>
      <c r="AV147" s="118" t="s">
        <v>6</v>
      </c>
      <c r="AW147" s="139">
        <v>-3</v>
      </c>
      <c r="AX147" s="49">
        <v>-3</v>
      </c>
      <c r="AY147" s="118" t="s">
        <v>6</v>
      </c>
      <c r="AZ147" s="118" t="s">
        <v>6</v>
      </c>
      <c r="BA147" s="118" t="s">
        <v>6</v>
      </c>
      <c r="BD147" s="2"/>
      <c r="BE147" s="2"/>
      <c r="BF147" s="2"/>
      <c r="BG147" s="2"/>
      <c r="BH147" s="2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</row>
    <row r="148" spans="1:81" ht="13.35" customHeight="1" x14ac:dyDescent="0.15">
      <c r="A148" s="22"/>
      <c r="B148" s="12"/>
      <c r="C148" s="12"/>
      <c r="D148" s="12"/>
      <c r="E148" s="16"/>
      <c r="F148" s="16"/>
      <c r="G148" s="12"/>
      <c r="H148" s="94"/>
      <c r="I148" s="133"/>
      <c r="J148" s="94"/>
      <c r="K148" s="94"/>
      <c r="L148" s="94"/>
      <c r="M148" s="94"/>
      <c r="N148" s="133"/>
      <c r="O148" s="94"/>
      <c r="P148" s="94"/>
      <c r="Q148" s="94"/>
      <c r="R148" s="94"/>
      <c r="S148" s="133"/>
      <c r="T148" s="94"/>
      <c r="U148" s="94"/>
      <c r="V148" s="94"/>
      <c r="W148" s="94"/>
      <c r="X148" s="133"/>
      <c r="Y148" s="94"/>
      <c r="Z148" s="94"/>
      <c r="AA148" s="94"/>
      <c r="AB148" s="94"/>
      <c r="AC148" s="133"/>
      <c r="AD148" s="94"/>
      <c r="AE148" s="94"/>
      <c r="AF148" s="94"/>
      <c r="AG148" s="94"/>
      <c r="AH148" s="133"/>
      <c r="AI148" s="94"/>
      <c r="AJ148" s="94"/>
      <c r="AK148" s="94"/>
      <c r="AL148" s="94"/>
      <c r="AM148" s="133"/>
      <c r="AN148" s="94"/>
      <c r="AO148" s="94"/>
      <c r="AP148" s="94"/>
      <c r="AQ148" s="94"/>
      <c r="AR148" s="133"/>
      <c r="AS148" s="94"/>
      <c r="AT148" s="95"/>
      <c r="AU148" s="95"/>
      <c r="AV148" s="95"/>
      <c r="AW148" s="133"/>
      <c r="AX148" s="94"/>
      <c r="AY148" s="95"/>
      <c r="AZ148" s="95"/>
      <c r="BA148" s="95"/>
      <c r="BD148" s="2"/>
      <c r="BE148" s="2"/>
      <c r="BF148" s="2"/>
      <c r="BG148" s="2"/>
      <c r="BH148" s="2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</row>
    <row r="149" spans="1:81" ht="13.35" customHeight="1" x14ac:dyDescent="0.15">
      <c r="A149" s="22" t="s">
        <v>110</v>
      </c>
      <c r="B149" s="12"/>
      <c r="C149" s="12"/>
      <c r="D149" s="12"/>
      <c r="E149" s="16"/>
      <c r="F149" s="16"/>
      <c r="G149" s="12"/>
      <c r="H149" s="94"/>
      <c r="I149" s="133">
        <f>197+467</f>
        <v>664</v>
      </c>
      <c r="J149" s="94">
        <v>664</v>
      </c>
      <c r="K149" s="94">
        <f>731-73.45</f>
        <v>657.55</v>
      </c>
      <c r="L149" s="94">
        <f>713-72.447</f>
        <v>640.553</v>
      </c>
      <c r="M149" s="94">
        <f>829-72.78-113</f>
        <v>643.22</v>
      </c>
      <c r="N149" s="133">
        <v>816</v>
      </c>
      <c r="O149" s="94">
        <v>816</v>
      </c>
      <c r="P149" s="94">
        <v>840.43899999999996</v>
      </c>
      <c r="Q149" s="94">
        <v>882</v>
      </c>
      <c r="R149" s="94">
        <v>1164</v>
      </c>
      <c r="S149" s="133">
        <v>1204</v>
      </c>
      <c r="T149" s="94">
        <v>1204</v>
      </c>
      <c r="U149" s="94">
        <v>899</v>
      </c>
      <c r="V149" s="94">
        <v>960</v>
      </c>
      <c r="W149" s="94">
        <v>1080</v>
      </c>
      <c r="X149" s="133">
        <v>1081</v>
      </c>
      <c r="Y149" s="94">
        <v>1081</v>
      </c>
      <c r="Z149" s="94">
        <v>2494</v>
      </c>
      <c r="AA149" s="94">
        <v>492</v>
      </c>
      <c r="AB149" s="94">
        <v>306</v>
      </c>
      <c r="AC149" s="133">
        <v>255</v>
      </c>
      <c r="AD149" s="94">
        <v>255</v>
      </c>
      <c r="AE149" s="94">
        <v>371</v>
      </c>
      <c r="AF149" s="94">
        <v>369</v>
      </c>
      <c r="AG149" s="94">
        <v>213</v>
      </c>
      <c r="AH149" s="133">
        <v>404</v>
      </c>
      <c r="AI149" s="94">
        <v>404</v>
      </c>
      <c r="AJ149" s="94">
        <v>445</v>
      </c>
      <c r="AK149" s="94">
        <v>608</v>
      </c>
      <c r="AL149" s="94">
        <v>436</v>
      </c>
      <c r="AM149" s="133">
        <v>461</v>
      </c>
      <c r="AN149" s="94">
        <v>461</v>
      </c>
      <c r="AO149" s="94">
        <v>522</v>
      </c>
      <c r="AP149" s="94">
        <v>572</v>
      </c>
      <c r="AQ149" s="94">
        <v>517</v>
      </c>
      <c r="AR149" s="133">
        <v>495</v>
      </c>
      <c r="AS149" s="94">
        <v>495</v>
      </c>
      <c r="AT149" s="95" t="s">
        <v>6</v>
      </c>
      <c r="AU149" s="95" t="s">
        <v>6</v>
      </c>
      <c r="AV149" s="95" t="s">
        <v>6</v>
      </c>
      <c r="AW149" s="133">
        <v>276</v>
      </c>
      <c r="AX149" s="94">
        <v>276</v>
      </c>
      <c r="AY149" s="95" t="s">
        <v>6</v>
      </c>
      <c r="AZ149" s="95" t="s">
        <v>6</v>
      </c>
      <c r="BA149" s="95" t="s">
        <v>6</v>
      </c>
      <c r="BD149" s="2"/>
      <c r="BE149" s="2"/>
      <c r="BF149" s="2"/>
      <c r="BG149" s="2"/>
      <c r="BH149" s="2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</row>
    <row r="150" spans="1:81" ht="13.35" customHeight="1" x14ac:dyDescent="0.15">
      <c r="A150" s="56" t="s">
        <v>60</v>
      </c>
      <c r="B150" s="9"/>
      <c r="C150" s="9"/>
      <c r="D150" s="9"/>
      <c r="E150" s="51"/>
      <c r="F150" s="51"/>
      <c r="G150" s="9"/>
      <c r="H150" s="54"/>
      <c r="I150" s="136"/>
      <c r="J150" s="54"/>
      <c r="K150" s="54"/>
      <c r="L150" s="54"/>
      <c r="M150" s="54"/>
      <c r="N150" s="136"/>
      <c r="O150" s="54"/>
      <c r="P150" s="54"/>
      <c r="Q150" s="54"/>
      <c r="R150" s="54"/>
      <c r="S150" s="136"/>
      <c r="T150" s="54"/>
      <c r="U150" s="54"/>
      <c r="V150" s="54"/>
      <c r="W150" s="54"/>
      <c r="X150" s="136"/>
      <c r="Y150" s="54"/>
      <c r="Z150" s="54"/>
      <c r="AA150" s="54"/>
      <c r="AB150" s="54"/>
      <c r="AC150" s="136"/>
      <c r="AD150" s="54"/>
      <c r="AE150" s="54"/>
      <c r="AF150" s="54"/>
      <c r="AG150" s="54"/>
      <c r="AH150" s="136"/>
      <c r="AI150" s="54"/>
      <c r="AJ150" s="54"/>
      <c r="AK150" s="54"/>
      <c r="AL150" s="54"/>
      <c r="AM150" s="136"/>
      <c r="AN150" s="54"/>
      <c r="AO150" s="54"/>
      <c r="AP150" s="54"/>
      <c r="AQ150" s="54"/>
      <c r="AR150" s="136"/>
      <c r="AS150" s="54"/>
      <c r="AT150" s="109"/>
      <c r="AU150" s="109"/>
      <c r="AV150" s="109"/>
      <c r="AW150" s="136"/>
      <c r="AX150" s="54"/>
      <c r="AY150" s="109"/>
      <c r="AZ150" s="109"/>
      <c r="BA150" s="109"/>
      <c r="BD150" s="2"/>
      <c r="BE150" s="2"/>
      <c r="BF150" s="2"/>
      <c r="BG150" s="2"/>
      <c r="BH150" s="2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</row>
    <row r="151" spans="1:81" ht="9.9499999999999993" customHeight="1" x14ac:dyDescent="0.15">
      <c r="A151" s="46" t="s">
        <v>50</v>
      </c>
      <c r="B151" s="11"/>
      <c r="C151" s="11"/>
      <c r="D151" s="11"/>
      <c r="E151" s="47"/>
      <c r="F151" s="47"/>
      <c r="G151" s="11"/>
      <c r="H151" s="49"/>
      <c r="I151" s="139">
        <v>-467</v>
      </c>
      <c r="J151" s="49">
        <v>-467</v>
      </c>
      <c r="K151" s="49">
        <f>-535+73.45+0.4</f>
        <v>-461.15000000000003</v>
      </c>
      <c r="L151" s="49">
        <f>-518-0.739+72.45</f>
        <v>-446.28900000000004</v>
      </c>
      <c r="M151" s="49">
        <f>-632+72.78+113</f>
        <v>-446.22</v>
      </c>
      <c r="N151" s="139">
        <v>-432</v>
      </c>
      <c r="O151" s="49">
        <v>-432</v>
      </c>
      <c r="P151" s="49">
        <v>-435.57799999999997</v>
      </c>
      <c r="Q151" s="49">
        <v>-441</v>
      </c>
      <c r="R151" s="49">
        <v>-449</v>
      </c>
      <c r="S151" s="139">
        <v>-457</v>
      </c>
      <c r="T151" s="49">
        <v>-457</v>
      </c>
      <c r="U151" s="49">
        <v>-462</v>
      </c>
      <c r="V151" s="49">
        <v>-459</v>
      </c>
      <c r="W151" s="49">
        <v>-511</v>
      </c>
      <c r="X151" s="139">
        <v>-3</v>
      </c>
      <c r="Y151" s="49">
        <v>-3</v>
      </c>
      <c r="Z151" s="49">
        <v>-4</v>
      </c>
      <c r="AA151" s="49">
        <v>-5</v>
      </c>
      <c r="AB151" s="49">
        <v>-5</v>
      </c>
      <c r="AC151" s="139">
        <v>-2.0649999999999999</v>
      </c>
      <c r="AD151" s="49">
        <v>-2</v>
      </c>
      <c r="AE151" s="49">
        <v>-2</v>
      </c>
      <c r="AF151" s="49">
        <v>-2</v>
      </c>
      <c r="AG151" s="49">
        <v>-2</v>
      </c>
      <c r="AH151" s="139">
        <v>-2</v>
      </c>
      <c r="AI151" s="49">
        <v>-2</v>
      </c>
      <c r="AJ151" s="49">
        <v>-2</v>
      </c>
      <c r="AK151" s="49">
        <v>-2</v>
      </c>
      <c r="AL151" s="49">
        <v>-2</v>
      </c>
      <c r="AM151" s="139">
        <v>-2</v>
      </c>
      <c r="AN151" s="49">
        <v>-2</v>
      </c>
      <c r="AO151" s="49">
        <v>-2</v>
      </c>
      <c r="AP151" s="49">
        <v>-2</v>
      </c>
      <c r="AQ151" s="49">
        <v>-8</v>
      </c>
      <c r="AR151" s="139">
        <v>-5</v>
      </c>
      <c r="AS151" s="49">
        <v>-5</v>
      </c>
      <c r="AT151" s="118" t="s">
        <v>6</v>
      </c>
      <c r="AU151" s="118" t="s">
        <v>6</v>
      </c>
      <c r="AV151" s="118" t="s">
        <v>6</v>
      </c>
      <c r="AW151" s="139">
        <v>-12</v>
      </c>
      <c r="AX151" s="49">
        <v>-12</v>
      </c>
      <c r="AY151" s="118" t="s">
        <v>6</v>
      </c>
      <c r="AZ151" s="118" t="s">
        <v>6</v>
      </c>
      <c r="BA151" s="118" t="s">
        <v>6</v>
      </c>
      <c r="BD151" s="2"/>
      <c r="BE151" s="2"/>
      <c r="BF151" s="2"/>
      <c r="BG151" s="2"/>
      <c r="BH151" s="2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</row>
    <row r="152" spans="1:81" ht="13.35" customHeight="1" x14ac:dyDescent="0.15">
      <c r="A152" s="22"/>
      <c r="B152" s="12"/>
      <c r="C152" s="12"/>
      <c r="D152" s="12"/>
      <c r="E152" s="16"/>
      <c r="F152" s="16"/>
      <c r="G152" s="12"/>
      <c r="H152" s="94"/>
      <c r="I152" s="136"/>
      <c r="J152" s="54"/>
      <c r="K152" s="54"/>
      <c r="L152" s="54"/>
      <c r="M152" s="54"/>
      <c r="N152" s="136"/>
      <c r="O152" s="54"/>
      <c r="P152" s="54"/>
      <c r="Q152" s="54"/>
      <c r="R152" s="54"/>
      <c r="S152" s="136"/>
      <c r="T152" s="54"/>
      <c r="U152" s="54"/>
      <c r="V152" s="54"/>
      <c r="W152" s="54"/>
      <c r="X152" s="136"/>
      <c r="Y152" s="54"/>
      <c r="Z152" s="54"/>
      <c r="AA152" s="54"/>
      <c r="AB152" s="54"/>
      <c r="AC152" s="136"/>
      <c r="AD152" s="54"/>
      <c r="AE152" s="54"/>
      <c r="AF152" s="54"/>
      <c r="AG152" s="54"/>
      <c r="AH152" s="136"/>
      <c r="AI152" s="54"/>
      <c r="AJ152" s="54"/>
      <c r="AK152" s="54"/>
      <c r="AL152" s="54"/>
      <c r="AM152" s="136"/>
      <c r="AN152" s="54"/>
      <c r="AO152" s="54"/>
      <c r="AP152" s="54"/>
      <c r="AQ152" s="54"/>
      <c r="AR152" s="136"/>
      <c r="AS152" s="54"/>
      <c r="AT152" s="109"/>
      <c r="AU152" s="109"/>
      <c r="AV152" s="109"/>
      <c r="AW152" s="136"/>
      <c r="AX152" s="54"/>
      <c r="AY152" s="109"/>
      <c r="AZ152" s="109"/>
      <c r="BA152" s="109"/>
      <c r="BD152" s="2"/>
      <c r="BE152" s="2"/>
      <c r="BF152" s="2"/>
      <c r="BG152" s="2"/>
      <c r="BH152" s="2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</row>
    <row r="153" spans="1:81" ht="13.35" customHeight="1" x14ac:dyDescent="0.15">
      <c r="A153" s="22" t="s">
        <v>35</v>
      </c>
      <c r="B153" s="12"/>
      <c r="C153" s="12"/>
      <c r="D153" s="12"/>
      <c r="E153" s="16"/>
      <c r="F153" s="16"/>
      <c r="G153" s="12"/>
      <c r="H153" s="94"/>
      <c r="I153" s="136">
        <v>-892</v>
      </c>
      <c r="J153" s="54">
        <v>-892</v>
      </c>
      <c r="K153" s="54">
        <v>-924</v>
      </c>
      <c r="L153" s="54">
        <v>-684</v>
      </c>
      <c r="M153" s="54">
        <v>-625</v>
      </c>
      <c r="N153" s="136">
        <v>-420</v>
      </c>
      <c r="O153" s="54">
        <v>-420</v>
      </c>
      <c r="P153" s="54">
        <v>-423.49200000000002</v>
      </c>
      <c r="Q153" s="54">
        <v>-352</v>
      </c>
      <c r="R153" s="54">
        <v>-207</v>
      </c>
      <c r="S153" s="136">
        <v>-355</v>
      </c>
      <c r="T153" s="54">
        <v>-355</v>
      </c>
      <c r="U153" s="54">
        <v>-213</v>
      </c>
      <c r="V153" s="54">
        <v>-153</v>
      </c>
      <c r="W153" s="54">
        <v>-177</v>
      </c>
      <c r="X153" s="136">
        <v>-205</v>
      </c>
      <c r="Y153" s="54">
        <v>-205</v>
      </c>
      <c r="Z153" s="54">
        <v>-346</v>
      </c>
      <c r="AA153" s="54">
        <v>-213</v>
      </c>
      <c r="AB153" s="54">
        <v>-183</v>
      </c>
      <c r="AC153" s="136">
        <v>-254</v>
      </c>
      <c r="AD153" s="54">
        <v>-254</v>
      </c>
      <c r="AE153" s="54">
        <v>-194</v>
      </c>
      <c r="AF153" s="54">
        <v>-268</v>
      </c>
      <c r="AG153" s="54">
        <v>-296</v>
      </c>
      <c r="AH153" s="136">
        <v>-291</v>
      </c>
      <c r="AI153" s="54">
        <v>-291</v>
      </c>
      <c r="AJ153" s="54">
        <v>-182</v>
      </c>
      <c r="AK153" s="54">
        <v>-317</v>
      </c>
      <c r="AL153" s="54">
        <v>-238</v>
      </c>
      <c r="AM153" s="136">
        <v>-295</v>
      </c>
      <c r="AN153" s="54">
        <v>-295</v>
      </c>
      <c r="AO153" s="54">
        <v>-256</v>
      </c>
      <c r="AP153" s="54">
        <v>-259</v>
      </c>
      <c r="AQ153" s="54">
        <v>-380</v>
      </c>
      <c r="AR153" s="136">
        <v>-258</v>
      </c>
      <c r="AS153" s="54">
        <v>-258</v>
      </c>
      <c r="AT153" s="109" t="s">
        <v>6</v>
      </c>
      <c r="AU153" s="109" t="s">
        <v>6</v>
      </c>
      <c r="AV153" s="109" t="s">
        <v>6</v>
      </c>
      <c r="AW153" s="136">
        <v>-279</v>
      </c>
      <c r="AX153" s="54">
        <v>-279</v>
      </c>
      <c r="AY153" s="109" t="s">
        <v>6</v>
      </c>
      <c r="AZ153" s="109" t="s">
        <v>6</v>
      </c>
      <c r="BA153" s="109" t="s">
        <v>6</v>
      </c>
      <c r="BD153" s="2"/>
      <c r="BE153" s="2"/>
      <c r="BF153" s="2"/>
      <c r="BG153" s="2"/>
      <c r="BH153" s="2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</row>
    <row r="154" spans="1:81" ht="13.35" customHeight="1" x14ac:dyDescent="0.15">
      <c r="A154" s="44" t="s">
        <v>36</v>
      </c>
      <c r="B154" s="14"/>
      <c r="C154" s="14"/>
      <c r="D154" s="14"/>
      <c r="E154" s="15"/>
      <c r="F154" s="15"/>
      <c r="G154" s="14"/>
      <c r="H154" s="48"/>
      <c r="I154" s="134">
        <f>SUM(I145:I153)+1</f>
        <v>2264</v>
      </c>
      <c r="J154" s="48">
        <v>2264</v>
      </c>
      <c r="K154" s="48">
        <f>SUM(K145:K153)</f>
        <v>2275.4</v>
      </c>
      <c r="L154" s="48">
        <f>SUM(L145:L153)+1</f>
        <v>2549.2639999999997</v>
      </c>
      <c r="M154" s="48">
        <f>SUM(M145:M153)+1</f>
        <v>2733</v>
      </c>
      <c r="N154" s="134">
        <v>2673</v>
      </c>
      <c r="O154" s="48">
        <v>2673</v>
      </c>
      <c r="P154" s="48">
        <v>2964</v>
      </c>
      <c r="Q154" s="48">
        <v>3299</v>
      </c>
      <c r="R154" s="48">
        <v>3928</v>
      </c>
      <c r="S154" s="134">
        <v>3709</v>
      </c>
      <c r="T154" s="48">
        <v>3709</v>
      </c>
      <c r="U154" s="48">
        <v>3814</v>
      </c>
      <c r="V154" s="48">
        <v>4042</v>
      </c>
      <c r="W154" s="48">
        <v>4185</v>
      </c>
      <c r="X154" s="134">
        <v>4098</v>
      </c>
      <c r="Y154" s="48">
        <v>4098</v>
      </c>
      <c r="Z154" s="48">
        <v>5622</v>
      </c>
      <c r="AA154" s="48">
        <v>1652</v>
      </c>
      <c r="AB154" s="48">
        <v>1529</v>
      </c>
      <c r="AC154" s="134">
        <v>1444</v>
      </c>
      <c r="AD154" s="48">
        <v>1444</v>
      </c>
      <c r="AE154" s="48">
        <v>1625</v>
      </c>
      <c r="AF154" s="48">
        <v>1615</v>
      </c>
      <c r="AG154" s="48">
        <v>1457</v>
      </c>
      <c r="AH154" s="134">
        <v>1437</v>
      </c>
      <c r="AI154" s="48">
        <v>1437</v>
      </c>
      <c r="AJ154" s="48">
        <v>1620</v>
      </c>
      <c r="AK154" s="48">
        <v>1684</v>
      </c>
      <c r="AL154" s="48">
        <v>1624</v>
      </c>
      <c r="AM154" s="134">
        <v>1626</v>
      </c>
      <c r="AN154" s="48">
        <v>1626</v>
      </c>
      <c r="AO154" s="48">
        <v>1760</v>
      </c>
      <c r="AP154" s="48">
        <v>1841</v>
      </c>
      <c r="AQ154" s="48">
        <v>1693</v>
      </c>
      <c r="AR154" s="134">
        <v>1629</v>
      </c>
      <c r="AS154" s="48">
        <v>1629</v>
      </c>
      <c r="AT154" s="96" t="s">
        <v>6</v>
      </c>
      <c r="AU154" s="96" t="s">
        <v>6</v>
      </c>
      <c r="AV154" s="96" t="s">
        <v>6</v>
      </c>
      <c r="AW154" s="134">
        <v>1642</v>
      </c>
      <c r="AX154" s="48">
        <v>1642</v>
      </c>
      <c r="AY154" s="96" t="s">
        <v>6</v>
      </c>
      <c r="AZ154" s="96" t="s">
        <v>6</v>
      </c>
      <c r="BA154" s="96" t="s">
        <v>6</v>
      </c>
      <c r="BD154" s="2"/>
      <c r="BE154" s="2"/>
      <c r="BF154" s="2"/>
      <c r="BG154" s="2"/>
      <c r="BH154" s="2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</row>
    <row r="155" spans="1:81" ht="13.35" customHeight="1" x14ac:dyDescent="0.15">
      <c r="A155" s="79"/>
      <c r="B155" s="8"/>
      <c r="C155" s="8"/>
      <c r="D155" s="8"/>
      <c r="E155" s="10"/>
      <c r="F155" s="10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78"/>
      <c r="AQ155" s="24"/>
      <c r="AR155" s="24"/>
      <c r="AS155" s="24"/>
      <c r="AW155" s="24"/>
      <c r="AX155" s="24"/>
      <c r="BB155" s="24"/>
    </row>
    <row r="156" spans="1:81" ht="13.35" customHeight="1" x14ac:dyDescent="0.15">
      <c r="B156" s="1"/>
      <c r="C156" s="1"/>
      <c r="D156" s="1"/>
      <c r="F156" s="1"/>
      <c r="AD156" s="1"/>
      <c r="AF156" s="1"/>
      <c r="AI156" s="1"/>
      <c r="AK156" s="1"/>
      <c r="AM156" s="1"/>
      <c r="AN156" s="1"/>
      <c r="AO156" s="1"/>
    </row>
    <row r="157" spans="1:81" ht="13.35" customHeight="1" x14ac:dyDescent="0.15">
      <c r="A157" s="62" t="s">
        <v>96</v>
      </c>
      <c r="B157" s="63"/>
      <c r="C157" s="63"/>
      <c r="D157" s="63"/>
      <c r="E157" s="63"/>
      <c r="F157" s="63"/>
      <c r="G157" s="63"/>
      <c r="H157" s="63"/>
      <c r="I157" s="69"/>
      <c r="J157" s="167">
        <v>2021</v>
      </c>
      <c r="K157" s="167"/>
      <c r="L157" s="167"/>
      <c r="M157" s="167"/>
      <c r="N157" s="69"/>
      <c r="O157" s="167">
        <v>2020</v>
      </c>
      <c r="P157" s="167"/>
      <c r="Q157" s="167"/>
      <c r="R157" s="167"/>
      <c r="S157" s="69"/>
      <c r="T157" s="167">
        <v>2019</v>
      </c>
      <c r="U157" s="167"/>
      <c r="V157" s="167"/>
      <c r="W157" s="167"/>
      <c r="X157" s="24"/>
      <c r="Y157" s="24"/>
      <c r="Z157" s="24"/>
      <c r="AA157" s="24"/>
      <c r="AB157" s="24"/>
      <c r="AC157" s="25"/>
      <c r="AD157" s="24"/>
      <c r="AE157" s="25"/>
      <c r="AF157" s="24"/>
      <c r="AG157" s="25"/>
      <c r="AH157" s="25"/>
      <c r="AI157" s="24"/>
      <c r="AJ157" s="25"/>
      <c r="AK157" s="24"/>
      <c r="AL157" s="25"/>
      <c r="AM157" s="24"/>
      <c r="AN157" s="25"/>
      <c r="AO157" s="24"/>
    </row>
    <row r="158" spans="1:81" ht="13.35" customHeight="1" x14ac:dyDescent="0.15">
      <c r="A158" s="64" t="s">
        <v>7</v>
      </c>
      <c r="B158" s="65"/>
      <c r="C158" s="65"/>
      <c r="D158" s="65"/>
      <c r="E158" s="65"/>
      <c r="F158" s="65"/>
      <c r="G158" s="65"/>
      <c r="H158" s="65"/>
      <c r="I158" s="72" t="s">
        <v>0</v>
      </c>
      <c r="J158" s="73" t="s">
        <v>8</v>
      </c>
      <c r="K158" s="73" t="s">
        <v>9</v>
      </c>
      <c r="L158" s="73" t="s">
        <v>10</v>
      </c>
      <c r="M158" s="73" t="s">
        <v>11</v>
      </c>
      <c r="N158" s="72" t="s">
        <v>0</v>
      </c>
      <c r="O158" s="73" t="s">
        <v>8</v>
      </c>
      <c r="P158" s="73" t="s">
        <v>9</v>
      </c>
      <c r="Q158" s="73" t="s">
        <v>10</v>
      </c>
      <c r="R158" s="73" t="s">
        <v>11</v>
      </c>
      <c r="S158" s="72" t="s">
        <v>0</v>
      </c>
      <c r="T158" s="73" t="s">
        <v>8</v>
      </c>
      <c r="U158" s="73" t="s">
        <v>9</v>
      </c>
      <c r="V158" s="73" t="s">
        <v>10</v>
      </c>
      <c r="W158" s="73" t="s">
        <v>11</v>
      </c>
    </row>
    <row r="159" spans="1:81" ht="13.35" customHeight="1" x14ac:dyDescent="0.15">
      <c r="A159" s="22" t="s">
        <v>36</v>
      </c>
      <c r="B159" s="12"/>
      <c r="C159" s="12"/>
      <c r="D159" s="12"/>
      <c r="E159" s="16"/>
      <c r="F159" s="16"/>
      <c r="G159" s="12"/>
      <c r="H159" s="94"/>
      <c r="I159" s="133">
        <v>2263.5089999999996</v>
      </c>
      <c r="J159" s="94">
        <v>2263.5089999999996</v>
      </c>
      <c r="K159" s="94">
        <v>2274.8550000000005</v>
      </c>
      <c r="L159" s="94">
        <v>2548.8980000000001</v>
      </c>
      <c r="M159" s="94">
        <v>2732.8660000000004</v>
      </c>
      <c r="N159" s="133">
        <v>2672.5600000000004</v>
      </c>
      <c r="O159" s="94">
        <v>2672.5600000000004</v>
      </c>
      <c r="P159" s="94">
        <v>2963.6109999999999</v>
      </c>
      <c r="Q159" s="94">
        <v>3299.2000000000003</v>
      </c>
      <c r="R159" s="94">
        <v>3928.3689999999997</v>
      </c>
      <c r="S159" s="133">
        <v>3709</v>
      </c>
      <c r="T159" s="94">
        <v>3709</v>
      </c>
      <c r="U159" s="94">
        <v>3814</v>
      </c>
      <c r="V159" s="94">
        <v>4042</v>
      </c>
      <c r="W159" s="94">
        <v>4185</v>
      </c>
    </row>
    <row r="160" spans="1:81" ht="13.35" customHeight="1" x14ac:dyDescent="0.15">
      <c r="A160" s="22" t="s">
        <v>95</v>
      </c>
      <c r="B160" s="12"/>
      <c r="C160" s="12"/>
      <c r="D160" s="12"/>
      <c r="E160" s="16"/>
      <c r="F160" s="16"/>
      <c r="G160" s="12"/>
      <c r="H160" s="94"/>
      <c r="I160" s="133">
        <v>1180.7550000000001</v>
      </c>
      <c r="J160" s="94">
        <v>1180.7550000000001</v>
      </c>
      <c r="K160" s="94">
        <v>1205.0150000000001</v>
      </c>
      <c r="L160" s="94">
        <v>1191.5740000000001</v>
      </c>
      <c r="M160" s="94">
        <v>1261.6420000000001</v>
      </c>
      <c r="N160" s="133">
        <v>1168.4849999999999</v>
      </c>
      <c r="O160" s="94">
        <v>1168.4849999999999</v>
      </c>
      <c r="P160" s="94">
        <v>1215.422</v>
      </c>
      <c r="Q160" s="94">
        <v>1134.1980000000001</v>
      </c>
      <c r="R160" s="94">
        <v>1219.989</v>
      </c>
      <c r="S160" s="133">
        <v>1323</v>
      </c>
      <c r="T160" s="94">
        <v>1323</v>
      </c>
      <c r="U160" s="94">
        <v>1357</v>
      </c>
      <c r="V160" s="94">
        <v>1439</v>
      </c>
      <c r="W160" s="94">
        <v>1449</v>
      </c>
    </row>
    <row r="161" spans="1:23" ht="13.35" customHeight="1" x14ac:dyDescent="0.15">
      <c r="A161" s="22" t="s">
        <v>97</v>
      </c>
      <c r="B161" s="12"/>
      <c r="C161" s="12"/>
      <c r="D161" s="12"/>
      <c r="E161" s="16"/>
      <c r="F161" s="16"/>
      <c r="G161" s="12"/>
      <c r="H161" s="94"/>
      <c r="I161" s="133">
        <v>466.78399999999999</v>
      </c>
      <c r="J161" s="94">
        <v>466.78399999999999</v>
      </c>
      <c r="K161" s="94">
        <v>460.74400000000003</v>
      </c>
      <c r="L161" s="94">
        <v>445.05399999999997</v>
      </c>
      <c r="M161" s="94">
        <v>445.89600000000002</v>
      </c>
      <c r="N161" s="133">
        <v>432.08499999999998</v>
      </c>
      <c r="O161" s="94">
        <v>432.08499999999998</v>
      </c>
      <c r="P161" s="94">
        <v>435.57799999999997</v>
      </c>
      <c r="Q161" s="94">
        <v>441.17399999999998</v>
      </c>
      <c r="R161" s="94">
        <v>449.15600000000001</v>
      </c>
      <c r="S161" s="133">
        <f>-S151</f>
        <v>457</v>
      </c>
      <c r="T161" s="94">
        <f>-T151</f>
        <v>457</v>
      </c>
      <c r="U161" s="94">
        <f>-U151</f>
        <v>462</v>
      </c>
      <c r="V161" s="94">
        <f>-V151</f>
        <v>459</v>
      </c>
      <c r="W161" s="94">
        <f>-W151</f>
        <v>511</v>
      </c>
    </row>
    <row r="162" spans="1:23" ht="13.15" customHeight="1" x14ac:dyDescent="0.15">
      <c r="A162" s="44" t="s">
        <v>85</v>
      </c>
      <c r="B162" s="14"/>
      <c r="C162" s="14"/>
      <c r="D162" s="14"/>
      <c r="E162" s="15"/>
      <c r="F162" s="15"/>
      <c r="G162" s="14"/>
      <c r="H162" s="48"/>
      <c r="I162" s="134">
        <v>3911.0479999999998</v>
      </c>
      <c r="J162" s="48">
        <v>3911.0479999999998</v>
      </c>
      <c r="K162" s="48">
        <v>3940.6140000000009</v>
      </c>
      <c r="L162" s="48">
        <v>4185.5259999999998</v>
      </c>
      <c r="M162" s="48">
        <v>4440.4040000000005</v>
      </c>
      <c r="N162" s="134">
        <v>4273.13</v>
      </c>
      <c r="O162" s="48">
        <v>4273.13</v>
      </c>
      <c r="P162" s="48">
        <v>4614.610999999999</v>
      </c>
      <c r="Q162" s="48">
        <v>4874.5720000000001</v>
      </c>
      <c r="R162" s="48">
        <v>5597.5140000000001</v>
      </c>
      <c r="S162" s="134">
        <f>SUM(S159:S161)</f>
        <v>5489</v>
      </c>
      <c r="T162" s="48">
        <f>SUM(T159:T161)</f>
        <v>5489</v>
      </c>
      <c r="U162" s="48">
        <f>SUM(U159:U161)</f>
        <v>5633</v>
      </c>
      <c r="V162" s="48">
        <f>SUM(V159:V161)</f>
        <v>5940</v>
      </c>
      <c r="W162" s="48">
        <f>SUM(W159:W161)</f>
        <v>6145</v>
      </c>
    </row>
    <row r="164" spans="1:23" ht="13.15" customHeight="1" x14ac:dyDescent="0.15">
      <c r="A164" s="62" t="s">
        <v>109</v>
      </c>
      <c r="B164" s="63"/>
      <c r="C164" s="63"/>
      <c r="D164" s="63"/>
      <c r="E164" s="63"/>
      <c r="F164" s="63"/>
      <c r="G164" s="63"/>
      <c r="H164" s="63"/>
      <c r="I164" s="69"/>
      <c r="J164" s="167">
        <v>2021</v>
      </c>
      <c r="K164" s="167"/>
      <c r="L164" s="167"/>
      <c r="M164" s="167"/>
      <c r="N164" s="69"/>
      <c r="O164" s="167">
        <v>2020</v>
      </c>
      <c r="P164" s="167"/>
      <c r="Q164" s="167"/>
      <c r="R164" s="167"/>
      <c r="S164" s="69"/>
      <c r="T164" s="167">
        <v>2019</v>
      </c>
      <c r="U164" s="167"/>
      <c r="V164" s="167"/>
      <c r="W164" s="167"/>
    </row>
    <row r="165" spans="1:23" ht="13.15" customHeight="1" x14ac:dyDescent="0.15">
      <c r="A165" s="64" t="s">
        <v>7</v>
      </c>
      <c r="B165" s="65"/>
      <c r="C165" s="65"/>
      <c r="D165" s="65"/>
      <c r="E165" s="65"/>
      <c r="F165" s="65"/>
      <c r="G165" s="65"/>
      <c r="H165" s="65"/>
      <c r="I165" s="72" t="s">
        <v>0</v>
      </c>
      <c r="J165" s="73" t="s">
        <v>8</v>
      </c>
      <c r="K165" s="73" t="s">
        <v>9</v>
      </c>
      <c r="L165" s="73" t="s">
        <v>10</v>
      </c>
      <c r="M165" s="73" t="s">
        <v>11</v>
      </c>
      <c r="N165" s="72" t="s">
        <v>0</v>
      </c>
      <c r="O165" s="73" t="s">
        <v>8</v>
      </c>
      <c r="P165" s="73" t="s">
        <v>9</v>
      </c>
      <c r="Q165" s="73" t="s">
        <v>10</v>
      </c>
      <c r="R165" s="73" t="s">
        <v>11</v>
      </c>
      <c r="S165" s="72" t="s">
        <v>0</v>
      </c>
      <c r="T165" s="73" t="s">
        <v>8</v>
      </c>
      <c r="U165" s="73" t="s">
        <v>9</v>
      </c>
      <c r="V165" s="73" t="s">
        <v>10</v>
      </c>
      <c r="W165" s="73" t="s">
        <v>11</v>
      </c>
    </row>
    <row r="166" spans="1:23" ht="13.15" customHeight="1" x14ac:dyDescent="0.15">
      <c r="A166" s="22" t="s">
        <v>98</v>
      </c>
      <c r="B166" s="12"/>
      <c r="C166" s="12"/>
      <c r="D166" s="12"/>
      <c r="E166" s="16"/>
      <c r="F166" s="16"/>
      <c r="G166" s="12"/>
      <c r="H166" s="94"/>
      <c r="I166" s="133">
        <v>1699.2869999999994</v>
      </c>
      <c r="J166" s="94">
        <v>377.33500000000015</v>
      </c>
      <c r="K166" s="94">
        <v>455.27699999999982</v>
      </c>
      <c r="L166" s="94">
        <v>480.36399999999981</v>
      </c>
      <c r="M166" s="94">
        <v>386.31099999999969</v>
      </c>
      <c r="N166" s="133">
        <v>1574.3979999999983</v>
      </c>
      <c r="O166" s="94">
        <v>463.25600000000009</v>
      </c>
      <c r="P166" s="94">
        <v>421.07599999999979</v>
      </c>
      <c r="Q166" s="94">
        <v>425.56399999999985</v>
      </c>
      <c r="R166" s="94">
        <v>264.50200000000018</v>
      </c>
      <c r="S166" s="133">
        <v>1530.5700000000015</v>
      </c>
      <c r="T166" s="94">
        <v>313</v>
      </c>
      <c r="U166" s="94">
        <v>400</v>
      </c>
      <c r="V166" s="94">
        <v>443</v>
      </c>
      <c r="W166" s="94">
        <v>375</v>
      </c>
    </row>
    <row r="167" spans="1:23" ht="13.15" customHeight="1" x14ac:dyDescent="0.15">
      <c r="A167" s="22" t="s">
        <v>99</v>
      </c>
      <c r="B167" s="12"/>
      <c r="C167" s="12"/>
      <c r="D167" s="12"/>
      <c r="E167" s="16"/>
      <c r="F167" s="16"/>
      <c r="G167" s="12"/>
      <c r="H167" s="94"/>
      <c r="I167" s="133">
        <v>-502.56099999999998</v>
      </c>
      <c r="J167" s="94">
        <v>-129.14500000000001</v>
      </c>
      <c r="K167" s="94">
        <v>-125.057</v>
      </c>
      <c r="L167" s="94">
        <v>-126.441</v>
      </c>
      <c r="M167" s="94">
        <v>-121.91800000000001</v>
      </c>
      <c r="N167" s="133">
        <v>-522.28700000000003</v>
      </c>
      <c r="O167" s="94">
        <v>-123.486</v>
      </c>
      <c r="P167" s="94">
        <v>-134</v>
      </c>
      <c r="Q167" s="94">
        <v>-136.279</v>
      </c>
      <c r="R167" s="94">
        <v>-128.43</v>
      </c>
      <c r="S167" s="133">
        <v>-522.85199999999998</v>
      </c>
      <c r="T167" s="94">
        <v>-133</v>
      </c>
      <c r="U167" s="94">
        <v>-131</v>
      </c>
      <c r="V167" s="94">
        <v>-129</v>
      </c>
      <c r="W167" s="94">
        <v>-130</v>
      </c>
    </row>
    <row r="168" spans="1:23" ht="13.15" customHeight="1" x14ac:dyDescent="0.15">
      <c r="A168" s="44" t="s">
        <v>85</v>
      </c>
      <c r="B168" s="14"/>
      <c r="C168" s="14"/>
      <c r="D168" s="14"/>
      <c r="E168" s="15"/>
      <c r="F168" s="15"/>
      <c r="G168" s="14"/>
      <c r="H168" s="48"/>
      <c r="I168" s="134">
        <v>1196.7259999999994</v>
      </c>
      <c r="J168" s="48">
        <v>248.19000000000014</v>
      </c>
      <c r="K168" s="48">
        <v>330.2199999999998</v>
      </c>
      <c r="L168" s="48">
        <v>353.92299999999977</v>
      </c>
      <c r="M168" s="48">
        <v>264.39299999999969</v>
      </c>
      <c r="N168" s="134">
        <v>1052.1109999999983</v>
      </c>
      <c r="O168" s="48">
        <v>339.7700000000001</v>
      </c>
      <c r="P168" s="48">
        <v>286.98399999999981</v>
      </c>
      <c r="Q168" s="48">
        <v>289.28499999999985</v>
      </c>
      <c r="R168" s="48">
        <v>136.07200000000017</v>
      </c>
      <c r="S168" s="134">
        <v>1007.7180000000016</v>
      </c>
      <c r="T168" s="48">
        <f>SUM(T166:T167)</f>
        <v>180</v>
      </c>
      <c r="U168" s="48">
        <v>268</v>
      </c>
      <c r="V168" s="48">
        <v>315</v>
      </c>
      <c r="W168" s="48">
        <f>SUM(W166:W167)</f>
        <v>245</v>
      </c>
    </row>
  </sheetData>
  <mergeCells count="123">
    <mergeCell ref="Y17:AB17"/>
    <mergeCell ref="AD17:AG17"/>
    <mergeCell ref="AH17:AL17"/>
    <mergeCell ref="AM17:AQ17"/>
    <mergeCell ref="AR17:AV17"/>
    <mergeCell ref="AW17:BA17"/>
    <mergeCell ref="Y26:AB26"/>
    <mergeCell ref="AD26:AG26"/>
    <mergeCell ref="AH26:AL26"/>
    <mergeCell ref="AM26:AQ26"/>
    <mergeCell ref="AR26:AV26"/>
    <mergeCell ref="AW26:BA26"/>
    <mergeCell ref="AM37:AQ37"/>
    <mergeCell ref="AR37:AV37"/>
    <mergeCell ref="AW37:BA37"/>
    <mergeCell ref="AW45:BA45"/>
    <mergeCell ref="Y37:AB37"/>
    <mergeCell ref="Y45:AB45"/>
    <mergeCell ref="AD45:AG45"/>
    <mergeCell ref="AH45:AL45"/>
    <mergeCell ref="AM45:AQ45"/>
    <mergeCell ref="AR45:AV45"/>
    <mergeCell ref="AD37:AG37"/>
    <mergeCell ref="AH37:AL37"/>
    <mergeCell ref="AM90:AQ90"/>
    <mergeCell ref="AR90:AV90"/>
    <mergeCell ref="Y80:AB80"/>
    <mergeCell ref="AD80:AG80"/>
    <mergeCell ref="AH80:AL80"/>
    <mergeCell ref="AM80:AQ80"/>
    <mergeCell ref="AR80:AV80"/>
    <mergeCell ref="AW80:BA80"/>
    <mergeCell ref="AR52:AV52"/>
    <mergeCell ref="AW52:BA52"/>
    <mergeCell ref="Y60:AB60"/>
    <mergeCell ref="AD60:AG60"/>
    <mergeCell ref="AH60:AL60"/>
    <mergeCell ref="AM60:AQ60"/>
    <mergeCell ref="AR60:AV60"/>
    <mergeCell ref="AW60:BA60"/>
    <mergeCell ref="Y52:AB52"/>
    <mergeCell ref="AD52:AG52"/>
    <mergeCell ref="AH52:AL52"/>
    <mergeCell ref="AM52:AQ52"/>
    <mergeCell ref="AW110:BA110"/>
    <mergeCell ref="Y100:AB100"/>
    <mergeCell ref="AD100:AG100"/>
    <mergeCell ref="AH100:AL100"/>
    <mergeCell ref="AM100:AQ100"/>
    <mergeCell ref="AR100:AV100"/>
    <mergeCell ref="AW100:BA100"/>
    <mergeCell ref="Y110:AB110"/>
    <mergeCell ref="AD110:AG110"/>
    <mergeCell ref="AH110:AL110"/>
    <mergeCell ref="AM110:AQ110"/>
    <mergeCell ref="AR110:AV110"/>
    <mergeCell ref="AW90:BA90"/>
    <mergeCell ref="Y71:AB71"/>
    <mergeCell ref="AD71:AG71"/>
    <mergeCell ref="AH71:AL71"/>
    <mergeCell ref="AM71:AQ71"/>
    <mergeCell ref="AR71:AV71"/>
    <mergeCell ref="AW71:BA71"/>
    <mergeCell ref="Y90:AB90"/>
    <mergeCell ref="AD90:AG90"/>
    <mergeCell ref="AH90:AL90"/>
    <mergeCell ref="AW140:BA140"/>
    <mergeCell ref="Y117:AB117"/>
    <mergeCell ref="AD117:AG117"/>
    <mergeCell ref="AH117:AL117"/>
    <mergeCell ref="AM117:AQ117"/>
    <mergeCell ref="AR117:AV117"/>
    <mergeCell ref="AW117:BA117"/>
    <mergeCell ref="Y140:AB140"/>
    <mergeCell ref="AD140:AG140"/>
    <mergeCell ref="AH140:AL140"/>
    <mergeCell ref="AM140:AQ140"/>
    <mergeCell ref="AR140:AV140"/>
    <mergeCell ref="T157:W157"/>
    <mergeCell ref="T164:W164"/>
    <mergeCell ref="T140:W140"/>
    <mergeCell ref="T17:W17"/>
    <mergeCell ref="T26:W26"/>
    <mergeCell ref="T37:W37"/>
    <mergeCell ref="T45:W45"/>
    <mergeCell ref="T52:W52"/>
    <mergeCell ref="T60:W60"/>
    <mergeCell ref="T71:W71"/>
    <mergeCell ref="T90:W90"/>
    <mergeCell ref="T100:W100"/>
    <mergeCell ref="T110:W110"/>
    <mergeCell ref="T117:W117"/>
    <mergeCell ref="T80:W80"/>
    <mergeCell ref="O164:R164"/>
    <mergeCell ref="O60:R60"/>
    <mergeCell ref="O71:R71"/>
    <mergeCell ref="O80:R80"/>
    <mergeCell ref="O90:R90"/>
    <mergeCell ref="O100:R100"/>
    <mergeCell ref="O17:R17"/>
    <mergeCell ref="O26:R26"/>
    <mergeCell ref="O37:R37"/>
    <mergeCell ref="O45:R45"/>
    <mergeCell ref="O52:R52"/>
    <mergeCell ref="O110:R110"/>
    <mergeCell ref="O117:R117"/>
    <mergeCell ref="O140:R140"/>
    <mergeCell ref="O157:R157"/>
    <mergeCell ref="J110:M110"/>
    <mergeCell ref="J117:M117"/>
    <mergeCell ref="J140:M140"/>
    <mergeCell ref="J157:M157"/>
    <mergeCell ref="J164:M164"/>
    <mergeCell ref="J17:M17"/>
    <mergeCell ref="J26:M26"/>
    <mergeCell ref="J37:M37"/>
    <mergeCell ref="J52:M52"/>
    <mergeCell ref="J60:M60"/>
    <mergeCell ref="J71:M71"/>
    <mergeCell ref="J80:M80"/>
    <mergeCell ref="J90:M90"/>
    <mergeCell ref="J100:M100"/>
    <mergeCell ref="J45:M45"/>
  </mergeCells>
  <printOptions horizontalCentered="1"/>
  <pageMargins left="0.9055118110236221" right="0.78740157480314965" top="0.78740157480314965" bottom="0.78740157480314965" header="0.51181102362204722" footer="0.51181102362204722"/>
  <pageSetup paperSize="9" scale="56" fitToHeight="0" orientation="landscape" cellComments="atEnd" r:id="rId1"/>
  <headerFooter alignWithMargins="0">
    <oddFooter xml:space="preserve">&amp;R&amp;7&amp;P (&amp;N)&amp;10
</oddFooter>
  </headerFooter>
  <rowBreaks count="2" manualBreakCount="2">
    <brk id="51" max="44" man="1"/>
    <brk id="99" max="4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C62659-16C9-49E3-9AFB-8D3124DD9B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2021</vt:lpstr>
      <vt:lpstr>'2021'!Utskriftsområde</vt:lpstr>
    </vt:vector>
  </TitlesOfParts>
  <Company>ProXecutive Consultants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Jessica Brodén</cp:lastModifiedBy>
  <cp:lastPrinted>2020-04-16T13:03:57Z</cp:lastPrinted>
  <dcterms:created xsi:type="dcterms:W3CDTF">2010-01-19T20:11:25Z</dcterms:created>
  <dcterms:modified xsi:type="dcterms:W3CDTF">2022-04-06T06:29:58Z</dcterms:modified>
</cp:coreProperties>
</file>